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0" windowWidth="20420" windowHeight="15460" activeTab="0"/>
  </bookViews>
  <sheets>
    <sheet name="Feuil1" sheetId="1" r:id="rId1"/>
    <sheet name="Feuil2" sheetId="2" r:id="rId2"/>
    <sheet name="Feuil3" sheetId="3" r:id="rId3"/>
  </sheets>
  <definedNames>
    <definedName name="_xlnm.Print_Area" localSheetId="0">'Feuil1'!$A$2:$J$116</definedName>
  </definedNames>
  <calcPr fullCalcOnLoad="1"/>
</workbook>
</file>

<file path=xl/sharedStrings.xml><?xml version="1.0" encoding="utf-8"?>
<sst xmlns="http://schemas.openxmlformats.org/spreadsheetml/2006/main" count="171" uniqueCount="81">
  <si>
    <t>FONCTION</t>
  </si>
  <si>
    <t>MISSIONS ET DEGRE DE PARTICIPATION/IMPLICATION</t>
  </si>
  <si>
    <t>TEMPS DE TRAVAIL</t>
  </si>
  <si>
    <t xml:space="preserve">Conseil d'Etablissement </t>
  </si>
  <si>
    <t>Réunion mensuelle statutaire APE/DIRECTION + temps prep.</t>
  </si>
  <si>
    <t>Réunion mensuelle statutaire APE + temps prep.</t>
  </si>
  <si>
    <t>Conseil d'Administration + temps prep.</t>
  </si>
  <si>
    <t>Assemblées Générales  + temps prep.</t>
  </si>
  <si>
    <t>Frequence annuelle</t>
  </si>
  <si>
    <t xml:space="preserve">Etablissement de 1450 élèves </t>
  </si>
  <si>
    <t>Conventionnement avec l'AEFE</t>
  </si>
  <si>
    <t>80 salariés recrutés locaux, 60 salariés résidents et expatriés.</t>
  </si>
  <si>
    <t>Budget annuel :  2 millions d'Euros</t>
  </si>
  <si>
    <t>Réunions techniques  (direction, fournisseurs, prestataires extérieurs, ambassade, etc)</t>
  </si>
  <si>
    <t>PRESIDENT</t>
  </si>
  <si>
    <t>NB TOTAL HEURES</t>
  </si>
  <si>
    <t>TOTAL ANNUEL</t>
  </si>
  <si>
    <t>TOTAL MENSUEL SUR 10 MOIS</t>
  </si>
  <si>
    <t>VICE PRESIDENT</t>
  </si>
  <si>
    <t>TRESORIER</t>
  </si>
  <si>
    <t>TRESORIER ADJOINT</t>
  </si>
  <si>
    <t>SECRETAIRE</t>
  </si>
  <si>
    <t>SECRETAIRE ADJOINT</t>
  </si>
  <si>
    <t>RESP. INVESTISSEMENTS</t>
  </si>
  <si>
    <t>RESP. RESSOURCES HUMAINES</t>
  </si>
  <si>
    <t xml:space="preserve">Ingénieur, architecte, </t>
  </si>
  <si>
    <t>Assistante de direction, secrétaire, assistante administrative</t>
  </si>
  <si>
    <t>RESP. COMMUNICATION</t>
  </si>
  <si>
    <t>Publicitaire, responsable commercial, informaticien</t>
  </si>
  <si>
    <t>Présence d'un secrétaire général à plein temps</t>
  </si>
  <si>
    <t>Réunions avec le personnel (representants ou  entretiens individuels)</t>
  </si>
  <si>
    <t>Réceptions (Lycée, ambassade, visiteurs, etc)</t>
  </si>
  <si>
    <t xml:space="preserve">Réunion mensuelle statutaire APE </t>
  </si>
  <si>
    <t xml:space="preserve">Réunion mensuelle statutaire APE/DIRECTION </t>
  </si>
  <si>
    <t xml:space="preserve">Conseil d'Administration </t>
  </si>
  <si>
    <t xml:space="preserve">Assemblées Générales </t>
  </si>
  <si>
    <t>Réunions avec les banques</t>
  </si>
  <si>
    <t>Réunions techniques  (preparation budget, états mensuels, travaux avec le gestionnaire comptable)</t>
  </si>
  <si>
    <t>VICE TRESORIER</t>
  </si>
  <si>
    <t>Ressortissant national, prioritairement élu pour sa représentativité à l'égard des nationaux, il est principalement chargé des relations avec les autorités locales et joue le rôle de facilitateur. Il remplace le Président quand ce dernier est empéché.</t>
  </si>
  <si>
    <t>Valorisé en 2013 à :</t>
  </si>
  <si>
    <t>Travail personnel mensuel : reflexion, rédaction rapports études, correspondances, courriers e-mail, signatures</t>
  </si>
  <si>
    <t>Travail personnel mensuel: reflexion, rédaction rapports études, correspondances, courriers e-mail, signatures</t>
  </si>
  <si>
    <t>RESP. HYGIENE SECURITE</t>
  </si>
  <si>
    <t>MEMBRE</t>
  </si>
  <si>
    <t xml:space="preserve">Prioritairement élu pour ses compétences financières, il est chargé de l'élaboration du budget, du contrôle de l'execution budgétaire, des relations avec les banques, de la liquidation des dépenses (signature des chèques, virements et autres effets financiers) </t>
  </si>
  <si>
    <t>Prioritairement élu pour ses compétences financières, il assiste le trésorier pour l'élaboration du budget, le contrôle de l'execution budgétaire, les relations avec les banques, de la liquidation des dépenses.</t>
  </si>
  <si>
    <t xml:space="preserve">EMPLOI DE REFERENCE POUR CALCUL DU COUT DU  TRAVAIL BENEVOLE </t>
  </si>
  <si>
    <t>Réunions diverses</t>
  </si>
  <si>
    <t>RESP. COM. SOCIALE</t>
  </si>
  <si>
    <t xml:space="preserve">Elu pour ses compétences administratives, le secrétaire  assure le secrétariat de l'association : procès verbaux des réunions, convocations, ordres du jour, courriers, communication, bulletin information, etc.. </t>
  </si>
  <si>
    <t xml:space="preserve">Elu pour ses compétences administratives, le secrétaire adjoint assiste le secrétaire de l'association : procès verbaux des réunions, convocations, ordres du jour, courriers, communication, bulletin information, etc.. </t>
  </si>
  <si>
    <t>Elu pour ses compétences en matière de gestion de projets et/ou de construction d'ouvrages de génie civil , le responsable de la commission investissements gère pour le compte du bureau de l'APE et de la Direction les projets immobiliers (relations avec l'architecte, élaboration des cahiers des charges, appel d'offres, analyse des offres, suivi des chantiers, réceptions etc..)</t>
  </si>
  <si>
    <t>Elu pour ses compétences en matière de communication, le responsable de la commission de communication assure la communication avec les parents d'élèves, les personnels de l'Etablissement et les tiers.  (Bulletin d'information, journal du lycée, communications spéciales etc..)</t>
  </si>
  <si>
    <t>POSTE AU SEIN DE L'APE</t>
  </si>
  <si>
    <t>N°</t>
  </si>
  <si>
    <t xml:space="preserve">Le responsable de l'hygiène et sécurité, suit conjointement avec le gestionnaire comptable de l'Etablissement, les problèmes de sécurité et d'hygiène d el'Etablissement. </t>
  </si>
  <si>
    <t>Personne ressource</t>
  </si>
  <si>
    <t>PERSONNE RESSOURCE</t>
  </si>
  <si>
    <t>Infirmière</t>
  </si>
  <si>
    <t>Père ou mère de famille au foyer</t>
  </si>
  <si>
    <t>TOTAL BUREAU 12 MEMBRES</t>
  </si>
  <si>
    <t>Chef d'orchestre, principal animateur, interface entre la direction et l'APE, il participe et pilote toutes les réunions statutaires, les grandes réunions techniques, et représente le bureau devant l'administration l'Ambassade, l'AEFE, les salariés. Très grande implication très forte disponibilité, polyvalence, chargé de l'animation et la médiation.</t>
  </si>
  <si>
    <t xml:space="preserve">Elu pour ses compétences en matière sociale et RH, le responsable de cette commission, qui est membre du bureau, assure assure aux côtés du chef d'etablissement et du gestionnaire comptable les gestion du personnel : recrutements, entretiens d'embauche, préparation des contrats de travail, avancements etc.. </t>
  </si>
  <si>
    <t>BRUT MENSUEL DE REFERENCE</t>
  </si>
  <si>
    <t>ANNEXE AUX COMPTES ANNUELS DE L'ASSOCIATION DES PARENTS D'ELEVES DU LYCEE LIBERTE BAMAKO                                                                                                                             Feuille de valorisation du temps de travail des membres du Comité de Gestion</t>
  </si>
  <si>
    <t>CARACTERISTIQUES DE L' ETABLISSEMENT</t>
  </si>
  <si>
    <t>Gestion parentale</t>
  </si>
  <si>
    <t xml:space="preserve">Comité de gestion de 12 membres bénévoles élus  </t>
  </si>
  <si>
    <t>Cadre, cadre dirigeant, gérant ou directeur de société, etc..</t>
  </si>
  <si>
    <t>Responsable  financier, chef comptable, cadre de banque, gestionnaire</t>
  </si>
  <si>
    <t>Responsable financier, chef comptable, cadre de banque, gestionnaire</t>
  </si>
  <si>
    <t>Responsable ressources humaines, chef du personnel, psychologue</t>
  </si>
  <si>
    <t>CHARGES  SOCIALES 25 %</t>
  </si>
  <si>
    <t>COUT HORAIRE BRUT (172 H)</t>
  </si>
  <si>
    <t>BRUT TOTAL MENSUEL</t>
  </si>
  <si>
    <t>COUT DETAILLES EN EUROS</t>
  </si>
  <si>
    <t>COUT TOTAL ANNUEL EN EUROS</t>
  </si>
  <si>
    <t>COUT HORAIRE  BRUT</t>
  </si>
  <si>
    <t>Temps passé en heures</t>
  </si>
  <si>
    <t>Réceptions représentatives (Lycée, ambassade, visiteurs, etc)</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</si>
</sst>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
  </numFmts>
  <fonts count="10">
    <font>
      <sz val="10"/>
      <name val="Arial"/>
      <family val="0"/>
    </font>
    <font>
      <sz val="10"/>
      <name val="Comic Sans MS"/>
      <family val="4"/>
    </font>
    <font>
      <b/>
      <sz val="16"/>
      <name val="Comic Sans MS"/>
      <family val="4"/>
    </font>
    <font>
      <b/>
      <sz val="10"/>
      <name val="Comic Sans MS"/>
      <family val="4"/>
    </font>
    <font>
      <b/>
      <sz val="10"/>
      <color indexed="10"/>
      <name val="Comic Sans MS"/>
      <family val="4"/>
    </font>
    <font>
      <sz val="8"/>
      <name val="Comic Sans MS"/>
      <family val="4"/>
    </font>
    <font>
      <b/>
      <sz val="10"/>
      <name val="Arial"/>
      <family val="0"/>
    </font>
    <font>
      <b/>
      <sz val="20"/>
      <name val="Comic Sans MS"/>
      <family val="4"/>
    </font>
    <font>
      <b/>
      <sz val="18"/>
      <name val="Comic Sans MS"/>
      <family val="4"/>
    </font>
    <font>
      <sz val="18"/>
      <name val="Arial"/>
      <family val="0"/>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s>
  <borders count="22">
    <border>
      <left/>
      <right/>
      <top/>
      <bottom/>
      <diagonal/>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style="thin"/>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2" borderId="0" xfId="0" applyFont="1" applyFill="1" applyBorder="1" applyAlignment="1">
      <alignment/>
    </xf>
    <xf numFmtId="0" fontId="1" fillId="0" borderId="0" xfId="0" applyFont="1" applyAlignment="1">
      <alignment/>
    </xf>
    <xf numFmtId="0" fontId="1" fillId="2"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0"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3" borderId="2" xfId="0" applyFont="1" applyFill="1" applyBorder="1" applyAlignment="1">
      <alignment/>
    </xf>
    <xf numFmtId="3" fontId="4" fillId="3" borderId="2" xfId="0" applyNumberFormat="1" applyFont="1" applyFill="1" applyBorder="1" applyAlignment="1">
      <alignment horizontal="center"/>
    </xf>
    <xf numFmtId="3" fontId="1" fillId="2" borderId="2" xfId="0" applyNumberFormat="1" applyFont="1" applyFill="1" applyBorder="1" applyAlignment="1">
      <alignment horizontal="center"/>
    </xf>
    <xf numFmtId="3" fontId="3" fillId="2" borderId="3" xfId="0" applyNumberFormat="1" applyFont="1" applyFill="1" applyBorder="1" applyAlignment="1">
      <alignment horizontal="center"/>
    </xf>
    <xf numFmtId="0" fontId="1" fillId="2" borderId="4" xfId="0" applyFont="1" applyFill="1" applyBorder="1" applyAlignment="1">
      <alignment/>
    </xf>
    <xf numFmtId="0" fontId="1" fillId="2" borderId="5" xfId="0" applyFont="1" applyFill="1" applyBorder="1" applyAlignment="1">
      <alignment/>
    </xf>
    <xf numFmtId="0" fontId="1" fillId="3" borderId="5" xfId="0" applyFont="1" applyFill="1" applyBorder="1" applyAlignment="1">
      <alignment/>
    </xf>
    <xf numFmtId="3" fontId="4" fillId="3" borderId="5" xfId="0" applyNumberFormat="1" applyFont="1" applyFill="1" applyBorder="1" applyAlignment="1">
      <alignment horizontal="center"/>
    </xf>
    <xf numFmtId="3" fontId="1" fillId="2" borderId="5" xfId="0" applyNumberFormat="1" applyFont="1" applyFill="1" applyBorder="1" applyAlignment="1">
      <alignment horizontal="center"/>
    </xf>
    <xf numFmtId="3" fontId="3" fillId="2" borderId="6" xfId="0" applyNumberFormat="1" applyFont="1" applyFill="1" applyBorder="1" applyAlignment="1">
      <alignment horizontal="center"/>
    </xf>
    <xf numFmtId="0" fontId="1" fillId="2" borderId="7" xfId="0" applyFont="1" applyFill="1" applyBorder="1" applyAlignment="1">
      <alignment/>
    </xf>
    <xf numFmtId="0" fontId="1" fillId="2" borderId="8" xfId="0" applyFont="1" applyFill="1" applyBorder="1" applyAlignment="1">
      <alignment/>
    </xf>
    <xf numFmtId="0" fontId="1" fillId="3" borderId="8" xfId="0" applyFont="1" applyFill="1" applyBorder="1" applyAlignment="1">
      <alignment/>
    </xf>
    <xf numFmtId="3" fontId="4" fillId="3" borderId="8" xfId="0" applyNumberFormat="1" applyFont="1" applyFill="1" applyBorder="1" applyAlignment="1">
      <alignment horizontal="center"/>
    </xf>
    <xf numFmtId="3" fontId="1" fillId="2" borderId="8" xfId="0" applyNumberFormat="1" applyFont="1" applyFill="1" applyBorder="1" applyAlignment="1">
      <alignment horizontal="center"/>
    </xf>
    <xf numFmtId="3" fontId="3" fillId="2" borderId="9" xfId="0" applyNumberFormat="1" applyFont="1" applyFill="1" applyBorder="1" applyAlignment="1">
      <alignment horizontal="center"/>
    </xf>
    <xf numFmtId="3" fontId="1" fillId="0" borderId="0" xfId="0" applyNumberFormat="1" applyFont="1" applyAlignment="1">
      <alignment/>
    </xf>
    <xf numFmtId="0" fontId="3" fillId="0" borderId="0" xfId="0" applyFont="1" applyAlignment="1">
      <alignment vertical="top" wrapText="1"/>
    </xf>
    <xf numFmtId="0" fontId="1" fillId="0" borderId="0" xfId="0" applyFont="1" applyAlignment="1">
      <alignment vertical="top" wrapText="1"/>
    </xf>
    <xf numFmtId="0" fontId="4" fillId="3" borderId="2" xfId="0" applyFont="1" applyFill="1" applyBorder="1" applyAlignment="1">
      <alignment horizontal="center"/>
    </xf>
    <xf numFmtId="3" fontId="1" fillId="2" borderId="2" xfId="0" applyNumberFormat="1" applyFont="1" applyFill="1" applyBorder="1" applyAlignment="1">
      <alignment horizontal="right"/>
    </xf>
    <xf numFmtId="0" fontId="4" fillId="3" borderId="5" xfId="0" applyFont="1" applyFill="1" applyBorder="1" applyAlignment="1">
      <alignment horizontal="center"/>
    </xf>
    <xf numFmtId="3" fontId="1" fillId="2" borderId="5" xfId="0" applyNumberFormat="1" applyFont="1" applyFill="1" applyBorder="1" applyAlignment="1">
      <alignment horizontal="right"/>
    </xf>
    <xf numFmtId="0" fontId="4" fillId="3" borderId="8" xfId="0" applyFont="1" applyFill="1" applyBorder="1" applyAlignment="1">
      <alignment horizontal="center"/>
    </xf>
    <xf numFmtId="3" fontId="1" fillId="2" borderId="8" xfId="0" applyNumberFormat="1" applyFont="1" applyFill="1" applyBorder="1" applyAlignment="1">
      <alignment horizontal="right"/>
    </xf>
    <xf numFmtId="0" fontId="5" fillId="0" borderId="10" xfId="0" applyFont="1" applyBorder="1" applyAlignment="1">
      <alignment/>
    </xf>
    <xf numFmtId="3" fontId="5" fillId="0" borderId="10" xfId="0" applyNumberFormat="1" applyFont="1" applyBorder="1" applyAlignment="1">
      <alignment/>
    </xf>
    <xf numFmtId="3" fontId="3" fillId="2" borderId="5" xfId="0" applyNumberFormat="1" applyFont="1" applyFill="1" applyBorder="1" applyAlignment="1">
      <alignment horizontal="center"/>
    </xf>
    <xf numFmtId="3" fontId="3" fillId="2" borderId="5" xfId="0" applyNumberFormat="1" applyFont="1" applyFill="1" applyBorder="1" applyAlignment="1">
      <alignment horizontal="right"/>
    </xf>
    <xf numFmtId="0" fontId="5" fillId="0" borderId="11" xfId="0" applyFont="1" applyBorder="1" applyAlignment="1">
      <alignment/>
    </xf>
    <xf numFmtId="3" fontId="5" fillId="0" borderId="11" xfId="0" applyNumberFormat="1" applyFont="1" applyBorder="1" applyAlignment="1">
      <alignment/>
    </xf>
    <xf numFmtId="3" fontId="3" fillId="2" borderId="8" xfId="0" applyNumberFormat="1" applyFont="1" applyFill="1" applyBorder="1" applyAlignment="1">
      <alignment horizontal="center"/>
    </xf>
    <xf numFmtId="3" fontId="3" fillId="2" borderId="8" xfId="0" applyNumberFormat="1" applyFont="1" applyFill="1" applyBorder="1" applyAlignment="1">
      <alignment horizontal="right"/>
    </xf>
    <xf numFmtId="0" fontId="1" fillId="2" borderId="10" xfId="0" applyFont="1" applyFill="1" applyBorder="1" applyAlignment="1">
      <alignment/>
    </xf>
    <xf numFmtId="0" fontId="4" fillId="3" borderId="10" xfId="0" applyFont="1" applyFill="1" applyBorder="1" applyAlignment="1">
      <alignment horizontal="center"/>
    </xf>
    <xf numFmtId="3" fontId="4" fillId="3" borderId="10" xfId="0" applyNumberFormat="1" applyFont="1" applyFill="1" applyBorder="1" applyAlignment="1">
      <alignment horizontal="center"/>
    </xf>
    <xf numFmtId="3" fontId="1" fillId="2" borderId="10" xfId="0" applyNumberFormat="1" applyFont="1" applyFill="1" applyBorder="1" applyAlignment="1">
      <alignment horizontal="center"/>
    </xf>
    <xf numFmtId="3" fontId="1" fillId="2" borderId="10" xfId="0" applyNumberFormat="1" applyFont="1" applyFill="1" applyBorder="1" applyAlignment="1">
      <alignment horizontal="right"/>
    </xf>
    <xf numFmtId="0" fontId="1" fillId="2" borderId="12" xfId="0" applyFont="1" applyFill="1" applyBorder="1" applyAlignment="1">
      <alignment/>
    </xf>
    <xf numFmtId="0" fontId="5" fillId="0" borderId="13" xfId="0" applyFont="1" applyBorder="1" applyAlignment="1">
      <alignment/>
    </xf>
    <xf numFmtId="3" fontId="5" fillId="0" borderId="14" xfId="0" applyNumberFormat="1" applyFont="1" applyBorder="1" applyAlignment="1">
      <alignment/>
    </xf>
    <xf numFmtId="3" fontId="3" fillId="4" borderId="15" xfId="0" applyNumberFormat="1" applyFont="1" applyFill="1" applyBorder="1" applyAlignment="1">
      <alignment horizontal="center"/>
    </xf>
    <xf numFmtId="3" fontId="1" fillId="0" borderId="12" xfId="0" applyNumberFormat="1" applyFont="1" applyBorder="1" applyAlignment="1">
      <alignment/>
    </xf>
    <xf numFmtId="3" fontId="3" fillId="4" borderId="15" xfId="0" applyNumberFormat="1" applyFont="1" applyFill="1" applyBorder="1" applyAlignment="1">
      <alignment/>
    </xf>
    <xf numFmtId="3" fontId="1" fillId="2" borderId="16" xfId="0" applyNumberFormat="1" applyFont="1" applyFill="1" applyBorder="1" applyAlignment="1">
      <alignment horizontal="right"/>
    </xf>
    <xf numFmtId="3" fontId="1" fillId="2" borderId="17" xfId="0" applyNumberFormat="1" applyFont="1" applyFill="1" applyBorder="1" applyAlignment="1">
      <alignment horizontal="right"/>
    </xf>
    <xf numFmtId="3" fontId="1" fillId="2" borderId="14" xfId="0" applyNumberFormat="1" applyFont="1" applyFill="1" applyBorder="1" applyAlignment="1">
      <alignment horizontal="right"/>
    </xf>
    <xf numFmtId="3" fontId="3" fillId="0" borderId="2" xfId="0" applyNumberFormat="1" applyFont="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0" fontId="1" fillId="2" borderId="18" xfId="0" applyFont="1" applyFill="1" applyBorder="1" applyAlignment="1">
      <alignment/>
    </xf>
    <xf numFmtId="0" fontId="1" fillId="2" borderId="19" xfId="0" applyFont="1" applyFill="1" applyBorder="1" applyAlignment="1">
      <alignment/>
    </xf>
    <xf numFmtId="172" fontId="1" fillId="0" borderId="0" xfId="0" applyNumberFormat="1" applyFont="1" applyAlignment="1">
      <alignment/>
    </xf>
    <xf numFmtId="3" fontId="1" fillId="2" borderId="6" xfId="0" applyNumberFormat="1" applyFont="1" applyFill="1" applyBorder="1" applyAlignment="1">
      <alignment/>
    </xf>
    <xf numFmtId="3" fontId="1" fillId="2" borderId="9" xfId="0" applyNumberFormat="1" applyFont="1" applyFill="1" applyBorder="1" applyAlignment="1">
      <alignment/>
    </xf>
    <xf numFmtId="3" fontId="1" fillId="0" borderId="20" xfId="0" applyNumberFormat="1" applyFont="1" applyBorder="1" applyAlignment="1">
      <alignment/>
    </xf>
    <xf numFmtId="172" fontId="8" fillId="2" borderId="21"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3" fontId="3" fillId="0" borderId="3"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9" xfId="0" applyNumberFormat="1"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3" fontId="3" fillId="2" borderId="3" xfId="0" applyNumberFormat="1" applyFont="1" applyFill="1" applyBorder="1" applyAlignment="1">
      <alignment horizontal="center" vertical="center"/>
    </xf>
    <xf numFmtId="3" fontId="6" fillId="0" borderId="6"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9" xfId="0" applyNumberFormat="1" applyBorder="1" applyAlignment="1">
      <alignment horizontal="center" vertical="center"/>
    </xf>
    <xf numFmtId="0" fontId="8" fillId="2" borderId="19" xfId="0" applyFont="1" applyFill="1" applyBorder="1" applyAlignment="1">
      <alignment horizontal="right" vertical="center"/>
    </xf>
    <xf numFmtId="0" fontId="9" fillId="0" borderId="19" xfId="0" applyFont="1" applyBorder="1" applyAlignment="1">
      <alignment horizontal="right" vertical="center"/>
    </xf>
    <xf numFmtId="3" fontId="7" fillId="2" borderId="18" xfId="0" applyNumberFormat="1" applyFont="1" applyFill="1" applyBorder="1" applyAlignment="1">
      <alignment horizontal="right" vertical="center"/>
    </xf>
    <xf numFmtId="0" fontId="0" fillId="0" borderId="19" xfId="0"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17"/>
  <sheetViews>
    <sheetView tabSelected="1" zoomScale="75" zoomScaleNormal="75" workbookViewId="0" topLeftCell="D90">
      <selection activeCell="H132" sqref="H132"/>
    </sheetView>
  </sheetViews>
  <sheetFormatPr defaultColWidth="11.57421875" defaultRowHeight="12.75"/>
  <cols>
    <col min="1" max="1" width="11.421875" style="2" customWidth="1"/>
    <col min="2" max="2" width="14.8515625" style="2" customWidth="1"/>
    <col min="3" max="3" width="51.8515625" style="2" customWidth="1"/>
    <col min="4" max="4" width="87.7109375" style="2" customWidth="1"/>
    <col min="5" max="5" width="31.28125" style="2" customWidth="1"/>
    <col min="6" max="7" width="14.28125" style="2" customWidth="1"/>
    <col min="8" max="8" width="11.7109375" style="2" customWidth="1"/>
    <col min="9" max="9" width="14.421875" style="2" customWidth="1"/>
    <col min="10" max="10" width="17.28125" style="2" customWidth="1"/>
    <col min="11" max="16384" width="11.421875" style="2" customWidth="1"/>
  </cols>
  <sheetData>
    <row r="1" spans="1:12" ht="15">
      <c r="A1" s="1"/>
      <c r="B1" s="1"/>
      <c r="C1" s="1"/>
      <c r="D1" s="1"/>
      <c r="E1" s="1"/>
      <c r="F1" s="1"/>
      <c r="G1" s="1"/>
      <c r="H1" s="1"/>
      <c r="I1" s="1"/>
      <c r="J1" s="1"/>
      <c r="K1" s="1"/>
      <c r="L1" s="1"/>
    </row>
    <row r="2" spans="1:14" ht="51" customHeight="1">
      <c r="A2" s="1"/>
      <c r="B2" s="1"/>
      <c r="C2" s="67" t="s">
        <v>65</v>
      </c>
      <c r="D2" s="67"/>
      <c r="E2" s="67"/>
      <c r="F2" s="67"/>
      <c r="G2" s="67"/>
      <c r="H2" s="67"/>
      <c r="I2" s="67"/>
      <c r="J2" s="1"/>
      <c r="K2" s="1"/>
      <c r="L2" s="1"/>
      <c r="M2" s="1"/>
      <c r="N2" s="1"/>
    </row>
    <row r="3" spans="1:14" ht="15.75" thickBot="1">
      <c r="A3" s="1"/>
      <c r="B3" s="1"/>
      <c r="C3" s="1"/>
      <c r="D3" s="1"/>
      <c r="E3" s="1"/>
      <c r="F3" s="1"/>
      <c r="G3" s="1"/>
      <c r="H3" s="1"/>
      <c r="I3" s="1"/>
      <c r="J3" s="1"/>
      <c r="K3" s="1"/>
      <c r="L3" s="1"/>
      <c r="M3" s="1"/>
      <c r="N3" s="1"/>
    </row>
    <row r="4" spans="1:14" ht="45.75" thickBot="1">
      <c r="A4" s="3"/>
      <c r="B4" s="3"/>
      <c r="C4" s="4" t="s">
        <v>66</v>
      </c>
      <c r="D4" s="5" t="s">
        <v>47</v>
      </c>
      <c r="E4" s="5" t="s">
        <v>54</v>
      </c>
      <c r="F4" s="5" t="s">
        <v>64</v>
      </c>
      <c r="G4" s="5" t="s">
        <v>73</v>
      </c>
      <c r="H4" s="5" t="s">
        <v>75</v>
      </c>
      <c r="I4" s="6" t="s">
        <v>74</v>
      </c>
      <c r="J4" s="7"/>
      <c r="K4" s="1"/>
      <c r="L4" s="1"/>
      <c r="M4" s="1"/>
      <c r="N4" s="1"/>
    </row>
    <row r="5" spans="1:14" ht="15">
      <c r="A5" s="1"/>
      <c r="B5" s="1"/>
      <c r="C5" s="8" t="s">
        <v>9</v>
      </c>
      <c r="D5" s="9" t="s">
        <v>69</v>
      </c>
      <c r="E5" s="10" t="s">
        <v>14</v>
      </c>
      <c r="F5" s="11">
        <v>3000</v>
      </c>
      <c r="G5" s="12">
        <f>F5*25%</f>
        <v>750</v>
      </c>
      <c r="H5" s="12">
        <f>F5+G5</f>
        <v>3750</v>
      </c>
      <c r="I5" s="13">
        <f>H5/172</f>
        <v>21.802325581395348</v>
      </c>
      <c r="J5" s="1"/>
      <c r="K5" s="1"/>
      <c r="L5" s="1"/>
      <c r="M5" s="1"/>
      <c r="N5" s="1"/>
    </row>
    <row r="6" spans="1:14" ht="15">
      <c r="A6" s="1"/>
      <c r="B6" s="1"/>
      <c r="C6" s="14" t="s">
        <v>67</v>
      </c>
      <c r="D6" s="15" t="s">
        <v>69</v>
      </c>
      <c r="E6" s="16" t="s">
        <v>18</v>
      </c>
      <c r="F6" s="17">
        <v>2500</v>
      </c>
      <c r="G6" s="18">
        <f aca="true" t="shared" si="0" ref="G6:G15">F6*25%</f>
        <v>625</v>
      </c>
      <c r="H6" s="18">
        <f aca="true" t="shared" si="1" ref="H6:H15">F6+G6</f>
        <v>3125</v>
      </c>
      <c r="I6" s="19">
        <f aca="true" t="shared" si="2" ref="I6:I15">H6/172</f>
        <v>18.16860465116279</v>
      </c>
      <c r="J6" s="1"/>
      <c r="K6" s="1"/>
      <c r="L6" s="1"/>
      <c r="M6" s="1"/>
      <c r="N6" s="1"/>
    </row>
    <row r="7" spans="1:14" ht="15">
      <c r="A7" s="1"/>
      <c r="B7" s="1"/>
      <c r="C7" s="14" t="s">
        <v>10</v>
      </c>
      <c r="D7" s="15" t="s">
        <v>70</v>
      </c>
      <c r="E7" s="16" t="s">
        <v>19</v>
      </c>
      <c r="F7" s="17">
        <v>2500</v>
      </c>
      <c r="G7" s="18">
        <f t="shared" si="0"/>
        <v>625</v>
      </c>
      <c r="H7" s="18">
        <f t="shared" si="1"/>
        <v>3125</v>
      </c>
      <c r="I7" s="19">
        <f t="shared" si="2"/>
        <v>18.16860465116279</v>
      </c>
      <c r="J7" s="1"/>
      <c r="K7" s="1"/>
      <c r="L7" s="1"/>
      <c r="M7" s="1"/>
      <c r="N7" s="1"/>
    </row>
    <row r="8" spans="1:14" ht="15">
      <c r="A8" s="1"/>
      <c r="B8" s="1"/>
      <c r="C8" s="14" t="s">
        <v>11</v>
      </c>
      <c r="D8" s="15" t="s">
        <v>71</v>
      </c>
      <c r="E8" s="16" t="s">
        <v>20</v>
      </c>
      <c r="F8" s="17">
        <v>2500</v>
      </c>
      <c r="G8" s="18">
        <f t="shared" si="0"/>
        <v>625</v>
      </c>
      <c r="H8" s="18">
        <f t="shared" si="1"/>
        <v>3125</v>
      </c>
      <c r="I8" s="19">
        <f t="shared" si="2"/>
        <v>18.16860465116279</v>
      </c>
      <c r="J8" s="1"/>
      <c r="K8" s="1"/>
      <c r="L8" s="1"/>
      <c r="M8" s="1"/>
      <c r="N8" s="1"/>
    </row>
    <row r="9" spans="1:14" ht="15">
      <c r="A9" s="1"/>
      <c r="B9" s="1"/>
      <c r="C9" s="14" t="s">
        <v>12</v>
      </c>
      <c r="D9" s="15" t="s">
        <v>26</v>
      </c>
      <c r="E9" s="16" t="s">
        <v>21</v>
      </c>
      <c r="F9" s="17">
        <v>1500</v>
      </c>
      <c r="G9" s="18">
        <f t="shared" si="0"/>
        <v>375</v>
      </c>
      <c r="H9" s="18">
        <f t="shared" si="1"/>
        <v>1875</v>
      </c>
      <c r="I9" s="19">
        <f t="shared" si="2"/>
        <v>10.901162790697674</v>
      </c>
      <c r="J9" s="1"/>
      <c r="K9" s="1"/>
      <c r="L9" s="1"/>
      <c r="M9" s="1"/>
      <c r="N9" s="1"/>
    </row>
    <row r="10" spans="1:14" ht="15">
      <c r="A10" s="1"/>
      <c r="B10" s="1"/>
      <c r="C10" s="14" t="s">
        <v>29</v>
      </c>
      <c r="D10" s="15" t="s">
        <v>26</v>
      </c>
      <c r="E10" s="16" t="s">
        <v>22</v>
      </c>
      <c r="F10" s="17">
        <v>1500</v>
      </c>
      <c r="G10" s="18">
        <f t="shared" si="0"/>
        <v>375</v>
      </c>
      <c r="H10" s="18">
        <f t="shared" si="1"/>
        <v>1875</v>
      </c>
      <c r="I10" s="19">
        <f t="shared" si="2"/>
        <v>10.901162790697674</v>
      </c>
      <c r="J10" s="1"/>
      <c r="K10" s="1"/>
      <c r="L10" s="1"/>
      <c r="M10" s="1"/>
      <c r="N10" s="1"/>
    </row>
    <row r="11" spans="1:14" ht="15">
      <c r="A11" s="1"/>
      <c r="B11" s="1"/>
      <c r="C11" s="14" t="s">
        <v>68</v>
      </c>
      <c r="D11" s="15" t="s">
        <v>25</v>
      </c>
      <c r="E11" s="16" t="s">
        <v>23</v>
      </c>
      <c r="F11" s="17">
        <v>2500</v>
      </c>
      <c r="G11" s="18">
        <f t="shared" si="0"/>
        <v>625</v>
      </c>
      <c r="H11" s="18">
        <f t="shared" si="1"/>
        <v>3125</v>
      </c>
      <c r="I11" s="19">
        <f t="shared" si="2"/>
        <v>18.16860465116279</v>
      </c>
      <c r="J11" s="1"/>
      <c r="K11" s="1"/>
      <c r="L11" s="1"/>
      <c r="M11" s="1"/>
      <c r="N11" s="1"/>
    </row>
    <row r="12" spans="1:14" ht="15">
      <c r="A12" s="1"/>
      <c r="B12" s="1"/>
      <c r="C12" s="14"/>
      <c r="D12" s="15" t="s">
        <v>72</v>
      </c>
      <c r="E12" s="16" t="s">
        <v>24</v>
      </c>
      <c r="F12" s="17">
        <v>2500</v>
      </c>
      <c r="G12" s="18">
        <f t="shared" si="0"/>
        <v>625</v>
      </c>
      <c r="H12" s="18">
        <f t="shared" si="1"/>
        <v>3125</v>
      </c>
      <c r="I12" s="19">
        <f t="shared" si="2"/>
        <v>18.16860465116279</v>
      </c>
      <c r="J12" s="1"/>
      <c r="K12" s="1"/>
      <c r="L12" s="1"/>
      <c r="M12" s="1"/>
      <c r="N12" s="1"/>
    </row>
    <row r="13" spans="1:14" ht="15">
      <c r="A13" s="1"/>
      <c r="B13" s="1"/>
      <c r="C13" s="14"/>
      <c r="D13" s="15" t="s">
        <v>59</v>
      </c>
      <c r="E13" s="16" t="s">
        <v>43</v>
      </c>
      <c r="F13" s="17">
        <v>1500</v>
      </c>
      <c r="G13" s="18">
        <f t="shared" si="0"/>
        <v>375</v>
      </c>
      <c r="H13" s="18">
        <f t="shared" si="1"/>
        <v>1875</v>
      </c>
      <c r="I13" s="19">
        <f t="shared" si="2"/>
        <v>10.901162790697674</v>
      </c>
      <c r="J13" s="1"/>
      <c r="K13" s="1"/>
      <c r="L13" s="1"/>
      <c r="M13" s="1"/>
      <c r="N13" s="1"/>
    </row>
    <row r="14" spans="1:14" ht="15">
      <c r="A14" s="1"/>
      <c r="B14" s="1"/>
      <c r="C14" s="14"/>
      <c r="D14" s="15" t="s">
        <v>60</v>
      </c>
      <c r="E14" s="16" t="s">
        <v>58</v>
      </c>
      <c r="F14" s="17">
        <v>1300</v>
      </c>
      <c r="G14" s="18">
        <f t="shared" si="0"/>
        <v>325</v>
      </c>
      <c r="H14" s="18">
        <f t="shared" si="1"/>
        <v>1625</v>
      </c>
      <c r="I14" s="19">
        <f t="shared" si="2"/>
        <v>9.44767441860465</v>
      </c>
      <c r="J14" s="1"/>
      <c r="K14" s="1"/>
      <c r="L14" s="1"/>
      <c r="M14" s="1"/>
      <c r="N14" s="1"/>
    </row>
    <row r="15" spans="1:14" ht="15.75" thickBot="1">
      <c r="A15" s="1"/>
      <c r="B15" s="1"/>
      <c r="C15" s="20"/>
      <c r="D15" s="21" t="s">
        <v>28</v>
      </c>
      <c r="E15" s="22" t="s">
        <v>27</v>
      </c>
      <c r="F15" s="23">
        <v>2000</v>
      </c>
      <c r="G15" s="24">
        <f t="shared" si="0"/>
        <v>500</v>
      </c>
      <c r="H15" s="24">
        <f t="shared" si="1"/>
        <v>2500</v>
      </c>
      <c r="I15" s="25">
        <f t="shared" si="2"/>
        <v>14.534883720930232</v>
      </c>
      <c r="J15" s="1"/>
      <c r="K15" s="1"/>
      <c r="L15" s="1"/>
      <c r="M15" s="1"/>
      <c r="N15" s="1"/>
    </row>
    <row r="16" spans="6:9" ht="6" customHeight="1" thickBot="1">
      <c r="F16" s="26"/>
      <c r="G16" s="26"/>
      <c r="H16" s="26"/>
      <c r="I16" s="26"/>
    </row>
    <row r="17" spans="1:17" ht="45.75" thickBot="1">
      <c r="A17" s="4" t="s">
        <v>55</v>
      </c>
      <c r="B17" s="5" t="s">
        <v>0</v>
      </c>
      <c r="C17" s="5" t="s">
        <v>1</v>
      </c>
      <c r="D17" s="5" t="s">
        <v>2</v>
      </c>
      <c r="E17" s="5" t="s">
        <v>79</v>
      </c>
      <c r="F17" s="57" t="s">
        <v>8</v>
      </c>
      <c r="G17" s="58" t="s">
        <v>15</v>
      </c>
      <c r="H17" s="58" t="s">
        <v>78</v>
      </c>
      <c r="I17" s="58" t="s">
        <v>76</v>
      </c>
      <c r="J17" s="59" t="s">
        <v>77</v>
      </c>
      <c r="K17" s="27"/>
      <c r="L17" s="27"/>
      <c r="M17" s="28"/>
      <c r="N17" s="28"/>
      <c r="O17" s="28"/>
      <c r="P17" s="28"/>
      <c r="Q17" s="28"/>
    </row>
    <row r="18" spans="1:10" ht="15">
      <c r="A18" s="71">
        <v>1</v>
      </c>
      <c r="B18" s="80" t="s">
        <v>14</v>
      </c>
      <c r="C18" s="77" t="s">
        <v>62</v>
      </c>
      <c r="D18" s="9" t="s">
        <v>5</v>
      </c>
      <c r="E18" s="29">
        <v>3</v>
      </c>
      <c r="F18" s="11">
        <v>10</v>
      </c>
      <c r="G18" s="12">
        <f>E18*F18</f>
        <v>30</v>
      </c>
      <c r="H18" s="12">
        <f>I5</f>
        <v>21.802325581395348</v>
      </c>
      <c r="I18" s="30">
        <f>G18*H18</f>
        <v>654.0697674418604</v>
      </c>
      <c r="J18" s="68">
        <f>SUM(I18:I26)</f>
        <v>6619.1511627906975</v>
      </c>
    </row>
    <row r="19" spans="1:10" ht="15">
      <c r="A19" s="72"/>
      <c r="B19" s="81"/>
      <c r="C19" s="78"/>
      <c r="D19" s="15" t="s">
        <v>4</v>
      </c>
      <c r="E19" s="31">
        <v>3</v>
      </c>
      <c r="F19" s="17">
        <v>10</v>
      </c>
      <c r="G19" s="18">
        <f aca="true" t="shared" si="3" ref="G19:G26">E19*F19</f>
        <v>30</v>
      </c>
      <c r="H19" s="18">
        <f>I5</f>
        <v>21.802325581395348</v>
      </c>
      <c r="I19" s="32">
        <f aca="true" t="shared" si="4" ref="I19:I26">G19*H19</f>
        <v>654.0697674418604</v>
      </c>
      <c r="J19" s="69"/>
    </row>
    <row r="20" spans="1:10" ht="15">
      <c r="A20" s="72"/>
      <c r="B20" s="81"/>
      <c r="C20" s="78"/>
      <c r="D20" s="15" t="s">
        <v>6</v>
      </c>
      <c r="E20" s="31">
        <v>4</v>
      </c>
      <c r="F20" s="17">
        <v>3</v>
      </c>
      <c r="G20" s="18">
        <f t="shared" si="3"/>
        <v>12</v>
      </c>
      <c r="H20" s="18">
        <f>I5</f>
        <v>21.802325581395348</v>
      </c>
      <c r="I20" s="32">
        <f t="shared" si="4"/>
        <v>261.62790697674416</v>
      </c>
      <c r="J20" s="69"/>
    </row>
    <row r="21" spans="1:10" ht="15">
      <c r="A21" s="72"/>
      <c r="B21" s="81"/>
      <c r="C21" s="78"/>
      <c r="D21" s="15" t="s">
        <v>7</v>
      </c>
      <c r="E21" s="31">
        <v>5</v>
      </c>
      <c r="F21" s="17">
        <v>3</v>
      </c>
      <c r="G21" s="18">
        <f t="shared" si="3"/>
        <v>15</v>
      </c>
      <c r="H21" s="18">
        <f>I5</f>
        <v>21.802325581395348</v>
      </c>
      <c r="I21" s="32">
        <f t="shared" si="4"/>
        <v>327.0348837209302</v>
      </c>
      <c r="J21" s="69"/>
    </row>
    <row r="22" spans="1:10" ht="15">
      <c r="A22" s="72"/>
      <c r="B22" s="81"/>
      <c r="C22" s="78"/>
      <c r="D22" s="15" t="s">
        <v>3</v>
      </c>
      <c r="E22" s="31">
        <v>2</v>
      </c>
      <c r="F22" s="17">
        <v>3</v>
      </c>
      <c r="G22" s="18">
        <f t="shared" si="3"/>
        <v>6</v>
      </c>
      <c r="H22" s="18">
        <v>22</v>
      </c>
      <c r="I22" s="32">
        <f t="shared" si="4"/>
        <v>132</v>
      </c>
      <c r="J22" s="69"/>
    </row>
    <row r="23" spans="1:10" ht="15">
      <c r="A23" s="72"/>
      <c r="B23" s="81"/>
      <c r="C23" s="78"/>
      <c r="D23" s="15" t="s">
        <v>13</v>
      </c>
      <c r="E23" s="31">
        <v>2</v>
      </c>
      <c r="F23" s="17">
        <v>20</v>
      </c>
      <c r="G23" s="18">
        <f t="shared" si="3"/>
        <v>40</v>
      </c>
      <c r="H23" s="18">
        <f>I5</f>
        <v>21.802325581395348</v>
      </c>
      <c r="I23" s="32">
        <f t="shared" si="4"/>
        <v>872.0930232558139</v>
      </c>
      <c r="J23" s="69"/>
    </row>
    <row r="24" spans="1:10" ht="15">
      <c r="A24" s="72"/>
      <c r="B24" s="81"/>
      <c r="C24" s="78"/>
      <c r="D24" s="15" t="s">
        <v>30</v>
      </c>
      <c r="E24" s="31">
        <v>2</v>
      </c>
      <c r="F24" s="17">
        <v>30</v>
      </c>
      <c r="G24" s="18">
        <f t="shared" si="3"/>
        <v>60</v>
      </c>
      <c r="H24" s="18">
        <v>22</v>
      </c>
      <c r="I24" s="32">
        <f t="shared" si="4"/>
        <v>1320</v>
      </c>
      <c r="J24" s="69"/>
    </row>
    <row r="25" spans="1:10" ht="15">
      <c r="A25" s="72"/>
      <c r="B25" s="81"/>
      <c r="C25" s="78"/>
      <c r="D25" s="15" t="s">
        <v>41</v>
      </c>
      <c r="E25" s="31">
        <v>10</v>
      </c>
      <c r="F25" s="17">
        <v>10</v>
      </c>
      <c r="G25" s="18">
        <f t="shared" si="3"/>
        <v>100</v>
      </c>
      <c r="H25" s="18">
        <f>I5</f>
        <v>21.802325581395348</v>
      </c>
      <c r="I25" s="32">
        <f t="shared" si="4"/>
        <v>2180.232558139535</v>
      </c>
      <c r="J25" s="69"/>
    </row>
    <row r="26" spans="1:11" ht="15.75" thickBot="1">
      <c r="A26" s="73"/>
      <c r="B26" s="82"/>
      <c r="C26" s="79"/>
      <c r="D26" s="21" t="s">
        <v>80</v>
      </c>
      <c r="E26" s="33">
        <v>2</v>
      </c>
      <c r="F26" s="23">
        <v>5</v>
      </c>
      <c r="G26" s="24">
        <f t="shared" si="3"/>
        <v>10</v>
      </c>
      <c r="H26" s="24">
        <f>I5</f>
        <v>21.802325581395348</v>
      </c>
      <c r="I26" s="34">
        <f t="shared" si="4"/>
        <v>218.02325581395348</v>
      </c>
      <c r="J26" s="70"/>
      <c r="K26" s="26">
        <f>SUM(G18:G26)</f>
        <v>303</v>
      </c>
    </row>
    <row r="27" spans="1:10" ht="15">
      <c r="A27" s="71">
        <v>2</v>
      </c>
      <c r="B27" s="74" t="s">
        <v>18</v>
      </c>
      <c r="C27" s="77" t="s">
        <v>39</v>
      </c>
      <c r="D27" s="9" t="s">
        <v>32</v>
      </c>
      <c r="E27" s="29">
        <v>2</v>
      </c>
      <c r="F27" s="11">
        <v>10</v>
      </c>
      <c r="G27" s="12">
        <f>E27*F27</f>
        <v>20</v>
      </c>
      <c r="H27" s="12">
        <f>I6</f>
        <v>18.16860465116279</v>
      </c>
      <c r="I27" s="30">
        <f>G27*H27</f>
        <v>363.37209302325584</v>
      </c>
      <c r="J27" s="68">
        <f>SUM(I27:I35)</f>
        <v>1397.46511627907</v>
      </c>
    </row>
    <row r="28" spans="1:10" ht="15">
      <c r="A28" s="72"/>
      <c r="B28" s="75"/>
      <c r="C28" s="78"/>
      <c r="D28" s="15" t="s">
        <v>33</v>
      </c>
      <c r="E28" s="31">
        <v>2</v>
      </c>
      <c r="F28" s="17">
        <v>10</v>
      </c>
      <c r="G28" s="18">
        <f aca="true" t="shared" si="5" ref="G28:G35">E28*F28</f>
        <v>20</v>
      </c>
      <c r="H28" s="18">
        <f>I6</f>
        <v>18.16860465116279</v>
      </c>
      <c r="I28" s="32">
        <f aca="true" t="shared" si="6" ref="I28:I35">G28*H28</f>
        <v>363.37209302325584</v>
      </c>
      <c r="J28" s="69"/>
    </row>
    <row r="29" spans="1:10" ht="15">
      <c r="A29" s="72"/>
      <c r="B29" s="75"/>
      <c r="C29" s="78"/>
      <c r="D29" s="15" t="s">
        <v>34</v>
      </c>
      <c r="E29" s="31">
        <v>2</v>
      </c>
      <c r="F29" s="17">
        <v>3</v>
      </c>
      <c r="G29" s="18">
        <f t="shared" si="5"/>
        <v>6</v>
      </c>
      <c r="H29" s="18">
        <f>I6</f>
        <v>18.16860465116279</v>
      </c>
      <c r="I29" s="32">
        <f t="shared" si="6"/>
        <v>109.01162790697674</v>
      </c>
      <c r="J29" s="69"/>
    </row>
    <row r="30" spans="1:10" ht="15">
      <c r="A30" s="72"/>
      <c r="B30" s="75"/>
      <c r="C30" s="78"/>
      <c r="D30" s="15" t="s">
        <v>35</v>
      </c>
      <c r="E30" s="31">
        <v>3</v>
      </c>
      <c r="F30" s="17">
        <v>3</v>
      </c>
      <c r="G30" s="18">
        <f t="shared" si="5"/>
        <v>9</v>
      </c>
      <c r="H30" s="18">
        <v>18</v>
      </c>
      <c r="I30" s="32">
        <f t="shared" si="6"/>
        <v>162</v>
      </c>
      <c r="J30" s="69"/>
    </row>
    <row r="31" spans="1:10" ht="15">
      <c r="A31" s="72"/>
      <c r="B31" s="75"/>
      <c r="C31" s="78"/>
      <c r="D31" s="15" t="s">
        <v>3</v>
      </c>
      <c r="E31" s="31">
        <v>2</v>
      </c>
      <c r="F31" s="17">
        <v>0</v>
      </c>
      <c r="G31" s="18">
        <f t="shared" si="5"/>
        <v>0</v>
      </c>
      <c r="H31" s="18">
        <f>I6</f>
        <v>18.16860465116279</v>
      </c>
      <c r="I31" s="32">
        <f t="shared" si="6"/>
        <v>0</v>
      </c>
      <c r="J31" s="69"/>
    </row>
    <row r="32" spans="1:10" ht="15">
      <c r="A32" s="72"/>
      <c r="B32" s="75"/>
      <c r="C32" s="78"/>
      <c r="D32" s="15" t="s">
        <v>13</v>
      </c>
      <c r="E32" s="31">
        <v>2</v>
      </c>
      <c r="F32" s="17">
        <v>5</v>
      </c>
      <c r="G32" s="18">
        <f t="shared" si="5"/>
        <v>10</v>
      </c>
      <c r="H32" s="18">
        <f>I6</f>
        <v>18.16860465116279</v>
      </c>
      <c r="I32" s="32">
        <f t="shared" si="6"/>
        <v>181.68604651162792</v>
      </c>
      <c r="J32" s="69"/>
    </row>
    <row r="33" spans="1:10" ht="15">
      <c r="A33" s="72"/>
      <c r="B33" s="75"/>
      <c r="C33" s="78"/>
      <c r="D33" s="15" t="s">
        <v>30</v>
      </c>
      <c r="E33" s="31">
        <v>2</v>
      </c>
      <c r="F33" s="17">
        <v>0</v>
      </c>
      <c r="G33" s="18">
        <f t="shared" si="5"/>
        <v>0</v>
      </c>
      <c r="H33" s="18">
        <f>I6</f>
        <v>18.16860465116279</v>
      </c>
      <c r="I33" s="32">
        <f t="shared" si="6"/>
        <v>0</v>
      </c>
      <c r="J33" s="69"/>
    </row>
    <row r="34" spans="1:10" ht="15">
      <c r="A34" s="72"/>
      <c r="B34" s="75"/>
      <c r="C34" s="78"/>
      <c r="D34" s="15" t="s">
        <v>41</v>
      </c>
      <c r="E34" s="31">
        <v>10</v>
      </c>
      <c r="F34" s="17">
        <v>1</v>
      </c>
      <c r="G34" s="18">
        <f t="shared" si="5"/>
        <v>10</v>
      </c>
      <c r="H34" s="18">
        <f>I6</f>
        <v>18.16860465116279</v>
      </c>
      <c r="I34" s="32">
        <f t="shared" si="6"/>
        <v>181.68604651162792</v>
      </c>
      <c r="J34" s="69"/>
    </row>
    <row r="35" spans="1:11" ht="15.75" thickBot="1">
      <c r="A35" s="72"/>
      <c r="B35" s="75"/>
      <c r="C35" s="78"/>
      <c r="D35" s="21" t="s">
        <v>31</v>
      </c>
      <c r="E35" s="33">
        <v>2</v>
      </c>
      <c r="F35" s="23">
        <v>1</v>
      </c>
      <c r="G35" s="18">
        <f t="shared" si="5"/>
        <v>2</v>
      </c>
      <c r="H35" s="18">
        <f>I6</f>
        <v>18.16860465116279</v>
      </c>
      <c r="I35" s="32">
        <f t="shared" si="6"/>
        <v>36.33720930232558</v>
      </c>
      <c r="J35" s="70"/>
      <c r="K35" s="26">
        <f>SUM(G27:G35)</f>
        <v>77</v>
      </c>
    </row>
    <row r="36" spans="1:10" ht="15.75" hidden="1" thickBot="1">
      <c r="A36" s="72"/>
      <c r="B36" s="75"/>
      <c r="C36" s="78"/>
      <c r="D36" s="15"/>
      <c r="E36" s="35" t="s">
        <v>16</v>
      </c>
      <c r="F36" s="36"/>
      <c r="G36" s="37">
        <f>SUM(G27:G35)</f>
        <v>77</v>
      </c>
      <c r="H36" s="18"/>
      <c r="I36" s="38">
        <f>SUM(I27:I35)</f>
        <v>1397.46511627907</v>
      </c>
      <c r="J36" s="63"/>
    </row>
    <row r="37" spans="1:10" ht="15.75" hidden="1" thickBot="1">
      <c r="A37" s="73"/>
      <c r="B37" s="76"/>
      <c r="C37" s="79"/>
      <c r="D37" s="21"/>
      <c r="E37" s="39" t="s">
        <v>17</v>
      </c>
      <c r="F37" s="40"/>
      <c r="G37" s="41">
        <f>G36/10</f>
        <v>7.7</v>
      </c>
      <c r="H37" s="24"/>
      <c r="I37" s="42">
        <f>I36/10</f>
        <v>139.74651162790698</v>
      </c>
      <c r="J37" s="64"/>
    </row>
    <row r="38" spans="1:10" ht="15">
      <c r="A38" s="71">
        <v>3</v>
      </c>
      <c r="B38" s="74" t="s">
        <v>19</v>
      </c>
      <c r="C38" s="77" t="s">
        <v>45</v>
      </c>
      <c r="D38" s="9" t="s">
        <v>32</v>
      </c>
      <c r="E38" s="29">
        <v>2</v>
      </c>
      <c r="F38" s="11">
        <v>10</v>
      </c>
      <c r="G38" s="12">
        <f>E38*F38</f>
        <v>20</v>
      </c>
      <c r="H38" s="12">
        <f>I7</f>
        <v>18.16860465116279</v>
      </c>
      <c r="I38" s="30">
        <f>G38*H38</f>
        <v>363.37209302325584</v>
      </c>
      <c r="J38" s="83">
        <f>SUM(I38:I45)</f>
        <v>1361.1279069767443</v>
      </c>
    </row>
    <row r="39" spans="1:10" ht="15">
      <c r="A39" s="72"/>
      <c r="B39" s="75"/>
      <c r="C39" s="78"/>
      <c r="D39" s="15" t="s">
        <v>33</v>
      </c>
      <c r="E39" s="31">
        <v>2</v>
      </c>
      <c r="F39" s="17">
        <v>10</v>
      </c>
      <c r="G39" s="18">
        <f aca="true" t="shared" si="7" ref="G39:G45">E39*F39</f>
        <v>20</v>
      </c>
      <c r="H39" s="18">
        <f>I7</f>
        <v>18.16860465116279</v>
      </c>
      <c r="I39" s="32">
        <f aca="true" t="shared" si="8" ref="I39:I45">G39*H39</f>
        <v>363.37209302325584</v>
      </c>
      <c r="J39" s="84"/>
    </row>
    <row r="40" spans="1:10" ht="15">
      <c r="A40" s="72"/>
      <c r="B40" s="75"/>
      <c r="C40" s="78"/>
      <c r="D40" s="15" t="s">
        <v>34</v>
      </c>
      <c r="E40" s="31">
        <v>2</v>
      </c>
      <c r="F40" s="17">
        <v>3</v>
      </c>
      <c r="G40" s="18">
        <f t="shared" si="7"/>
        <v>6</v>
      </c>
      <c r="H40" s="18">
        <f>I7</f>
        <v>18.16860465116279</v>
      </c>
      <c r="I40" s="32">
        <f t="shared" si="8"/>
        <v>109.01162790697674</v>
      </c>
      <c r="J40" s="84"/>
    </row>
    <row r="41" spans="1:10" ht="15">
      <c r="A41" s="72"/>
      <c r="B41" s="75"/>
      <c r="C41" s="78"/>
      <c r="D41" s="15" t="s">
        <v>35</v>
      </c>
      <c r="E41" s="31">
        <v>3</v>
      </c>
      <c r="F41" s="17">
        <v>3</v>
      </c>
      <c r="G41" s="18">
        <f t="shared" si="7"/>
        <v>9</v>
      </c>
      <c r="H41" s="18">
        <v>18</v>
      </c>
      <c r="I41" s="32">
        <f t="shared" si="8"/>
        <v>162</v>
      </c>
      <c r="J41" s="84"/>
    </row>
    <row r="42" spans="1:10" ht="15">
      <c r="A42" s="72"/>
      <c r="B42" s="75"/>
      <c r="C42" s="78"/>
      <c r="D42" s="15" t="s">
        <v>3</v>
      </c>
      <c r="E42" s="31">
        <v>2</v>
      </c>
      <c r="F42" s="17">
        <v>0</v>
      </c>
      <c r="G42" s="18">
        <f t="shared" si="7"/>
        <v>0</v>
      </c>
      <c r="H42" s="18">
        <f>I7</f>
        <v>18.16860465116279</v>
      </c>
      <c r="I42" s="32">
        <f t="shared" si="8"/>
        <v>0</v>
      </c>
      <c r="J42" s="84"/>
    </row>
    <row r="43" spans="1:10" ht="15">
      <c r="A43" s="72"/>
      <c r="B43" s="75"/>
      <c r="C43" s="78"/>
      <c r="D43" s="15" t="s">
        <v>37</v>
      </c>
      <c r="E43" s="31">
        <v>2</v>
      </c>
      <c r="F43" s="17">
        <v>5</v>
      </c>
      <c r="G43" s="18">
        <f t="shared" si="7"/>
        <v>10</v>
      </c>
      <c r="H43" s="18">
        <f>I6</f>
        <v>18.16860465116279</v>
      </c>
      <c r="I43" s="32">
        <f t="shared" si="8"/>
        <v>181.68604651162792</v>
      </c>
      <c r="J43" s="84"/>
    </row>
    <row r="44" spans="1:10" ht="15">
      <c r="A44" s="72"/>
      <c r="B44" s="75"/>
      <c r="C44" s="78"/>
      <c r="D44" s="15" t="s">
        <v>36</v>
      </c>
      <c r="E44" s="31">
        <v>2</v>
      </c>
      <c r="F44" s="17">
        <v>0</v>
      </c>
      <c r="G44" s="18">
        <f t="shared" si="7"/>
        <v>0</v>
      </c>
      <c r="H44" s="18">
        <f>I6</f>
        <v>18.16860465116279</v>
      </c>
      <c r="I44" s="32">
        <f t="shared" si="8"/>
        <v>0</v>
      </c>
      <c r="J44" s="84"/>
    </row>
    <row r="45" spans="1:11" ht="15.75" thickBot="1">
      <c r="A45" s="72"/>
      <c r="B45" s="75"/>
      <c r="C45" s="78"/>
      <c r="D45" s="21" t="s">
        <v>41</v>
      </c>
      <c r="E45" s="33">
        <v>10</v>
      </c>
      <c r="F45" s="23">
        <v>1</v>
      </c>
      <c r="G45" s="18">
        <f t="shared" si="7"/>
        <v>10</v>
      </c>
      <c r="H45" s="18">
        <f>I7</f>
        <v>18.16860465116279</v>
      </c>
      <c r="I45" s="32">
        <f t="shared" si="8"/>
        <v>181.68604651162792</v>
      </c>
      <c r="J45" s="84"/>
      <c r="K45" s="26">
        <f>SUM(G38:G45)</f>
        <v>75</v>
      </c>
    </row>
    <row r="46" spans="1:10" ht="15.75" hidden="1" thickBot="1">
      <c r="A46" s="73"/>
      <c r="B46" s="76"/>
      <c r="C46" s="79"/>
      <c r="D46" s="21"/>
      <c r="E46" s="39" t="s">
        <v>17</v>
      </c>
      <c r="F46" s="40"/>
      <c r="G46" s="41" t="e">
        <f>#REF!/10</f>
        <v>#REF!</v>
      </c>
      <c r="H46" s="24"/>
      <c r="I46" s="42" t="e">
        <f>#REF!/10</f>
        <v>#REF!</v>
      </c>
      <c r="J46" s="64"/>
    </row>
    <row r="47" spans="1:10" ht="15">
      <c r="A47" s="71">
        <v>4</v>
      </c>
      <c r="B47" s="74" t="s">
        <v>38</v>
      </c>
      <c r="C47" s="77" t="s">
        <v>46</v>
      </c>
      <c r="D47" s="9" t="s">
        <v>32</v>
      </c>
      <c r="E47" s="29">
        <v>2</v>
      </c>
      <c r="F47" s="11">
        <v>10</v>
      </c>
      <c r="G47" s="12">
        <f>E47*F47</f>
        <v>20</v>
      </c>
      <c r="H47" s="12">
        <f>I8</f>
        <v>18.16860465116279</v>
      </c>
      <c r="I47" s="30">
        <f>G47*H47</f>
        <v>363.37209302325584</v>
      </c>
      <c r="J47" s="83">
        <f>SUM(I47:I54)</f>
        <v>1179.4418604651164</v>
      </c>
    </row>
    <row r="48" spans="1:10" ht="15">
      <c r="A48" s="72"/>
      <c r="B48" s="75"/>
      <c r="C48" s="78"/>
      <c r="D48" s="15" t="s">
        <v>33</v>
      </c>
      <c r="E48" s="31">
        <v>2</v>
      </c>
      <c r="F48" s="17">
        <v>10</v>
      </c>
      <c r="G48" s="18">
        <f aca="true" t="shared" si="9" ref="G48:G54">E48*F48</f>
        <v>20</v>
      </c>
      <c r="H48" s="18">
        <f>I8</f>
        <v>18.16860465116279</v>
      </c>
      <c r="I48" s="32">
        <f aca="true" t="shared" si="10" ref="I48:I54">G48*H48</f>
        <v>363.37209302325584</v>
      </c>
      <c r="J48" s="84"/>
    </row>
    <row r="49" spans="1:10" ht="15">
      <c r="A49" s="72"/>
      <c r="B49" s="75"/>
      <c r="C49" s="78"/>
      <c r="D49" s="15" t="s">
        <v>34</v>
      </c>
      <c r="E49" s="31">
        <v>2</v>
      </c>
      <c r="F49" s="17">
        <v>3</v>
      </c>
      <c r="G49" s="18">
        <f t="shared" si="9"/>
        <v>6</v>
      </c>
      <c r="H49" s="18">
        <f>I8</f>
        <v>18.16860465116279</v>
      </c>
      <c r="I49" s="32">
        <f t="shared" si="10"/>
        <v>109.01162790697674</v>
      </c>
      <c r="J49" s="84"/>
    </row>
    <row r="50" spans="1:10" ht="15">
      <c r="A50" s="72"/>
      <c r="B50" s="75"/>
      <c r="C50" s="78"/>
      <c r="D50" s="15" t="s">
        <v>35</v>
      </c>
      <c r="E50" s="31">
        <v>3</v>
      </c>
      <c r="F50" s="17">
        <v>3</v>
      </c>
      <c r="G50" s="18">
        <f t="shared" si="9"/>
        <v>9</v>
      </c>
      <c r="H50" s="18">
        <v>18</v>
      </c>
      <c r="I50" s="32">
        <f t="shared" si="10"/>
        <v>162</v>
      </c>
      <c r="J50" s="84"/>
    </row>
    <row r="51" spans="1:10" ht="15">
      <c r="A51" s="72"/>
      <c r="B51" s="75"/>
      <c r="C51" s="78"/>
      <c r="D51" s="15" t="s">
        <v>3</v>
      </c>
      <c r="E51" s="31">
        <v>2</v>
      </c>
      <c r="F51" s="17">
        <v>0</v>
      </c>
      <c r="G51" s="18">
        <f t="shared" si="9"/>
        <v>0</v>
      </c>
      <c r="H51" s="18">
        <f>I8</f>
        <v>18.16860465116279</v>
      </c>
      <c r="I51" s="32">
        <f t="shared" si="10"/>
        <v>0</v>
      </c>
      <c r="J51" s="84"/>
    </row>
    <row r="52" spans="1:10" ht="15">
      <c r="A52" s="72"/>
      <c r="B52" s="75"/>
      <c r="C52" s="78"/>
      <c r="D52" s="15" t="s">
        <v>37</v>
      </c>
      <c r="E52" s="31">
        <v>1</v>
      </c>
      <c r="F52" s="17">
        <v>5</v>
      </c>
      <c r="G52" s="18">
        <f t="shared" si="9"/>
        <v>5</v>
      </c>
      <c r="H52" s="18">
        <f>I8</f>
        <v>18.16860465116279</v>
      </c>
      <c r="I52" s="32">
        <f t="shared" si="10"/>
        <v>90.84302325581396</v>
      </c>
      <c r="J52" s="84"/>
    </row>
    <row r="53" spans="1:10" ht="15">
      <c r="A53" s="72"/>
      <c r="B53" s="75"/>
      <c r="C53" s="78"/>
      <c r="D53" s="15" t="s">
        <v>36</v>
      </c>
      <c r="E53" s="31">
        <v>1</v>
      </c>
      <c r="F53" s="17">
        <v>0</v>
      </c>
      <c r="G53" s="18">
        <f t="shared" si="9"/>
        <v>0</v>
      </c>
      <c r="H53" s="18">
        <f>I8</f>
        <v>18.16860465116279</v>
      </c>
      <c r="I53" s="32">
        <f t="shared" si="10"/>
        <v>0</v>
      </c>
      <c r="J53" s="84"/>
    </row>
    <row r="54" spans="1:11" ht="15.75" thickBot="1">
      <c r="A54" s="72"/>
      <c r="B54" s="75"/>
      <c r="C54" s="78"/>
      <c r="D54" s="21" t="s">
        <v>41</v>
      </c>
      <c r="E54" s="33">
        <v>5</v>
      </c>
      <c r="F54" s="23">
        <v>1</v>
      </c>
      <c r="G54" s="18">
        <f t="shared" si="9"/>
        <v>5</v>
      </c>
      <c r="H54" s="18">
        <f>I8</f>
        <v>18.16860465116279</v>
      </c>
      <c r="I54" s="32">
        <f t="shared" si="10"/>
        <v>90.84302325581396</v>
      </c>
      <c r="J54" s="84"/>
      <c r="K54" s="26">
        <f>SUM(G47:G54)</f>
        <v>65</v>
      </c>
    </row>
    <row r="55" spans="1:10" ht="15.75" hidden="1" thickBot="1">
      <c r="A55" s="73"/>
      <c r="B55" s="76"/>
      <c r="C55" s="79"/>
      <c r="D55" s="21"/>
      <c r="E55" s="39" t="s">
        <v>17</v>
      </c>
      <c r="F55" s="40"/>
      <c r="G55" s="41" t="e">
        <f>#REF!/10</f>
        <v>#REF!</v>
      </c>
      <c r="H55" s="24"/>
      <c r="I55" s="42" t="e">
        <f>#REF!/10</f>
        <v>#REF!</v>
      </c>
      <c r="J55" s="64"/>
    </row>
    <row r="56" spans="1:10" ht="15">
      <c r="A56" s="71">
        <v>5</v>
      </c>
      <c r="B56" s="74" t="s">
        <v>21</v>
      </c>
      <c r="C56" s="77" t="s">
        <v>50</v>
      </c>
      <c r="D56" s="9" t="s">
        <v>32</v>
      </c>
      <c r="E56" s="29">
        <v>2</v>
      </c>
      <c r="F56" s="11">
        <v>10</v>
      </c>
      <c r="G56" s="12">
        <f aca="true" t="shared" si="11" ref="G56:G62">E56*F56</f>
        <v>20</v>
      </c>
      <c r="H56" s="12">
        <f>I9</f>
        <v>10.901162790697674</v>
      </c>
      <c r="I56" s="30">
        <f aca="true" t="shared" si="12" ref="I56:I62">G56*H56</f>
        <v>218.02325581395348</v>
      </c>
      <c r="J56" s="83">
        <f>SUM(I56:I62)</f>
        <v>1253.6337209302326</v>
      </c>
    </row>
    <row r="57" spans="1:10" ht="15">
      <c r="A57" s="72"/>
      <c r="B57" s="75"/>
      <c r="C57" s="78"/>
      <c r="D57" s="15" t="s">
        <v>33</v>
      </c>
      <c r="E57" s="31">
        <v>2</v>
      </c>
      <c r="F57" s="17">
        <v>10</v>
      </c>
      <c r="G57" s="18">
        <f t="shared" si="11"/>
        <v>20</v>
      </c>
      <c r="H57" s="18">
        <f>I9</f>
        <v>10.901162790697674</v>
      </c>
      <c r="I57" s="32">
        <f t="shared" si="12"/>
        <v>218.02325581395348</v>
      </c>
      <c r="J57" s="84"/>
    </row>
    <row r="58" spans="1:10" ht="15">
      <c r="A58" s="72"/>
      <c r="B58" s="75"/>
      <c r="C58" s="78"/>
      <c r="D58" s="15" t="s">
        <v>34</v>
      </c>
      <c r="E58" s="31">
        <v>2</v>
      </c>
      <c r="F58" s="17">
        <v>3</v>
      </c>
      <c r="G58" s="18">
        <f t="shared" si="11"/>
        <v>6</v>
      </c>
      <c r="H58" s="18">
        <f>I9</f>
        <v>10.901162790697674</v>
      </c>
      <c r="I58" s="32">
        <f t="shared" si="12"/>
        <v>65.40697674418604</v>
      </c>
      <c r="J58" s="84"/>
    </row>
    <row r="59" spans="1:10" ht="15">
      <c r="A59" s="72"/>
      <c r="B59" s="75"/>
      <c r="C59" s="78"/>
      <c r="D59" s="15" t="s">
        <v>35</v>
      </c>
      <c r="E59" s="31">
        <v>3</v>
      </c>
      <c r="F59" s="17">
        <v>3</v>
      </c>
      <c r="G59" s="18">
        <f t="shared" si="11"/>
        <v>9</v>
      </c>
      <c r="H59" s="18">
        <f>I9</f>
        <v>10.901162790697674</v>
      </c>
      <c r="I59" s="32">
        <f t="shared" si="12"/>
        <v>98.11046511627906</v>
      </c>
      <c r="J59" s="84"/>
    </row>
    <row r="60" spans="1:10" ht="15">
      <c r="A60" s="72"/>
      <c r="B60" s="75"/>
      <c r="C60" s="78"/>
      <c r="D60" s="15" t="s">
        <v>3</v>
      </c>
      <c r="E60" s="31">
        <v>2</v>
      </c>
      <c r="F60" s="17">
        <v>0</v>
      </c>
      <c r="G60" s="18">
        <f t="shared" si="11"/>
        <v>0</v>
      </c>
      <c r="H60" s="18">
        <f>I9</f>
        <v>10.901162790697674</v>
      </c>
      <c r="I60" s="32">
        <f t="shared" si="12"/>
        <v>0</v>
      </c>
      <c r="J60" s="84"/>
    </row>
    <row r="61" spans="1:10" ht="15">
      <c r="A61" s="72"/>
      <c r="B61" s="75"/>
      <c r="C61" s="78"/>
      <c r="D61" s="15" t="s">
        <v>48</v>
      </c>
      <c r="E61" s="31">
        <v>2</v>
      </c>
      <c r="F61" s="17">
        <v>10</v>
      </c>
      <c r="G61" s="18">
        <f t="shared" si="11"/>
        <v>20</v>
      </c>
      <c r="H61" s="18">
        <f>I9</f>
        <v>10.901162790697674</v>
      </c>
      <c r="I61" s="32">
        <f t="shared" si="12"/>
        <v>218.02325581395348</v>
      </c>
      <c r="J61" s="84"/>
    </row>
    <row r="62" spans="1:11" ht="15.75" thickBot="1">
      <c r="A62" s="72"/>
      <c r="B62" s="75"/>
      <c r="C62" s="78"/>
      <c r="D62" s="21" t="s">
        <v>41</v>
      </c>
      <c r="E62" s="33">
        <v>4</v>
      </c>
      <c r="F62" s="23">
        <v>10</v>
      </c>
      <c r="G62" s="18">
        <f t="shared" si="11"/>
        <v>40</v>
      </c>
      <c r="H62" s="18">
        <f>I9</f>
        <v>10.901162790697674</v>
      </c>
      <c r="I62" s="32">
        <f t="shared" si="12"/>
        <v>436.04651162790697</v>
      </c>
      <c r="J62" s="84"/>
      <c r="K62" s="26">
        <f>SUM(F56:F62)</f>
        <v>46</v>
      </c>
    </row>
    <row r="63" spans="1:10" ht="15.75" hidden="1" thickBot="1">
      <c r="A63" s="73"/>
      <c r="B63" s="76"/>
      <c r="C63" s="79"/>
      <c r="D63" s="21"/>
      <c r="E63" s="39" t="s">
        <v>17</v>
      </c>
      <c r="F63" s="40"/>
      <c r="G63" s="41" t="e">
        <f>#REF!/10</f>
        <v>#REF!</v>
      </c>
      <c r="H63" s="24"/>
      <c r="I63" s="42" t="e">
        <f>#REF!/10</f>
        <v>#REF!</v>
      </c>
      <c r="J63" s="84"/>
    </row>
    <row r="64" spans="1:10" ht="15">
      <c r="A64" s="71">
        <v>6</v>
      </c>
      <c r="B64" s="74" t="s">
        <v>22</v>
      </c>
      <c r="C64" s="77" t="s">
        <v>51</v>
      </c>
      <c r="D64" s="9" t="s">
        <v>32</v>
      </c>
      <c r="E64" s="29">
        <v>2</v>
      </c>
      <c r="F64" s="11">
        <v>10</v>
      </c>
      <c r="G64" s="12">
        <f>E64*F64</f>
        <v>20</v>
      </c>
      <c r="H64" s="12">
        <f>I9</f>
        <v>10.901162790697674</v>
      </c>
      <c r="I64" s="30">
        <f>G64*H64</f>
        <v>218.02325581395348</v>
      </c>
      <c r="J64" s="83">
        <f>SUM(I64:I70)</f>
        <v>654.0697674418604</v>
      </c>
    </row>
    <row r="65" spans="1:10" ht="15">
      <c r="A65" s="72"/>
      <c r="B65" s="75"/>
      <c r="C65" s="78"/>
      <c r="D65" s="15" t="s">
        <v>33</v>
      </c>
      <c r="E65" s="31">
        <v>2</v>
      </c>
      <c r="F65" s="17">
        <v>10</v>
      </c>
      <c r="G65" s="18">
        <f aca="true" t="shared" si="13" ref="G65:G70">E65*F65</f>
        <v>20</v>
      </c>
      <c r="H65" s="18">
        <f>I10</f>
        <v>10.901162790697674</v>
      </c>
      <c r="I65" s="32">
        <f aca="true" t="shared" si="14" ref="I65:I70">G65*H65</f>
        <v>218.02325581395348</v>
      </c>
      <c r="J65" s="84"/>
    </row>
    <row r="66" spans="1:10" ht="15">
      <c r="A66" s="72"/>
      <c r="B66" s="75"/>
      <c r="C66" s="78"/>
      <c r="D66" s="15" t="s">
        <v>34</v>
      </c>
      <c r="E66" s="31">
        <v>2</v>
      </c>
      <c r="F66" s="17">
        <v>3</v>
      </c>
      <c r="G66" s="18">
        <f t="shared" si="13"/>
        <v>6</v>
      </c>
      <c r="H66" s="18">
        <f>I10</f>
        <v>10.901162790697674</v>
      </c>
      <c r="I66" s="32">
        <f t="shared" si="14"/>
        <v>65.40697674418604</v>
      </c>
      <c r="J66" s="84"/>
    </row>
    <row r="67" spans="1:10" ht="15">
      <c r="A67" s="72"/>
      <c r="B67" s="75"/>
      <c r="C67" s="78"/>
      <c r="D67" s="15" t="s">
        <v>35</v>
      </c>
      <c r="E67" s="31">
        <v>3</v>
      </c>
      <c r="F67" s="17">
        <v>3</v>
      </c>
      <c r="G67" s="18">
        <f t="shared" si="13"/>
        <v>9</v>
      </c>
      <c r="H67" s="18">
        <f>I10</f>
        <v>10.901162790697674</v>
      </c>
      <c r="I67" s="32">
        <f t="shared" si="14"/>
        <v>98.11046511627906</v>
      </c>
      <c r="J67" s="84"/>
    </row>
    <row r="68" spans="1:10" ht="15">
      <c r="A68" s="72"/>
      <c r="B68" s="75"/>
      <c r="C68" s="78"/>
      <c r="D68" s="15" t="s">
        <v>3</v>
      </c>
      <c r="E68" s="31">
        <v>2</v>
      </c>
      <c r="F68" s="17">
        <v>0</v>
      </c>
      <c r="G68" s="18">
        <f t="shared" si="13"/>
        <v>0</v>
      </c>
      <c r="H68" s="18">
        <f>I10</f>
        <v>10.901162790697674</v>
      </c>
      <c r="I68" s="32">
        <f t="shared" si="14"/>
        <v>0</v>
      </c>
      <c r="J68" s="84"/>
    </row>
    <row r="69" spans="1:10" ht="15">
      <c r="A69" s="72"/>
      <c r="B69" s="75"/>
      <c r="C69" s="78"/>
      <c r="D69" s="15" t="s">
        <v>48</v>
      </c>
      <c r="E69" s="31">
        <v>2</v>
      </c>
      <c r="F69" s="17">
        <v>0</v>
      </c>
      <c r="G69" s="18">
        <f t="shared" si="13"/>
        <v>0</v>
      </c>
      <c r="H69" s="18">
        <f>I10</f>
        <v>10.901162790697674</v>
      </c>
      <c r="I69" s="32">
        <f t="shared" si="14"/>
        <v>0</v>
      </c>
      <c r="J69" s="84"/>
    </row>
    <row r="70" spans="1:11" ht="15.75" thickBot="1">
      <c r="A70" s="72"/>
      <c r="B70" s="75"/>
      <c r="C70" s="78"/>
      <c r="D70" s="21" t="s">
        <v>41</v>
      </c>
      <c r="E70" s="33">
        <v>1</v>
      </c>
      <c r="F70" s="23">
        <v>5</v>
      </c>
      <c r="G70" s="18">
        <f t="shared" si="13"/>
        <v>5</v>
      </c>
      <c r="H70" s="18">
        <f>I10</f>
        <v>10.901162790697674</v>
      </c>
      <c r="I70" s="32">
        <f t="shared" si="14"/>
        <v>54.50581395348837</v>
      </c>
      <c r="J70" s="84"/>
      <c r="K70" s="26">
        <f>SUM(G64:G70)</f>
        <v>60</v>
      </c>
    </row>
    <row r="71" spans="1:10" ht="17.25" customHeight="1" hidden="1" thickBot="1">
      <c r="A71" s="73"/>
      <c r="B71" s="76"/>
      <c r="C71" s="79"/>
      <c r="D71" s="21"/>
      <c r="E71" s="39" t="s">
        <v>17</v>
      </c>
      <c r="F71" s="40"/>
      <c r="G71" s="41" t="e">
        <f>#REF!/10</f>
        <v>#REF!</v>
      </c>
      <c r="H71" s="24"/>
      <c r="I71" s="42" t="e">
        <f>#REF!/10</f>
        <v>#REF!</v>
      </c>
      <c r="J71" s="84"/>
    </row>
    <row r="72" spans="1:10" ht="15">
      <c r="A72" s="71">
        <v>7</v>
      </c>
      <c r="B72" s="74" t="s">
        <v>49</v>
      </c>
      <c r="C72" s="77" t="s">
        <v>63</v>
      </c>
      <c r="D72" s="9" t="s">
        <v>32</v>
      </c>
      <c r="E72" s="29">
        <v>2</v>
      </c>
      <c r="F72" s="11">
        <v>10</v>
      </c>
      <c r="G72" s="12">
        <f>E72*F72</f>
        <v>20</v>
      </c>
      <c r="H72" s="12">
        <f>I12</f>
        <v>18.16860465116279</v>
      </c>
      <c r="I72" s="30">
        <f>G72*H72</f>
        <v>363.37209302325584</v>
      </c>
      <c r="J72" s="83">
        <f>SUM(I72:I78)</f>
        <v>2816.133720930233</v>
      </c>
    </row>
    <row r="73" spans="1:10" ht="15">
      <c r="A73" s="72"/>
      <c r="B73" s="75"/>
      <c r="C73" s="78"/>
      <c r="D73" s="15" t="s">
        <v>33</v>
      </c>
      <c r="E73" s="31">
        <v>2</v>
      </c>
      <c r="F73" s="17">
        <v>10</v>
      </c>
      <c r="G73" s="18">
        <f aca="true" t="shared" si="15" ref="G73:G78">E73*F73</f>
        <v>20</v>
      </c>
      <c r="H73" s="18">
        <f>I12</f>
        <v>18.16860465116279</v>
      </c>
      <c r="I73" s="32">
        <f aca="true" t="shared" si="16" ref="I73:I78">G73*H73</f>
        <v>363.37209302325584</v>
      </c>
      <c r="J73" s="84"/>
    </row>
    <row r="74" spans="1:10" ht="15">
      <c r="A74" s="72"/>
      <c r="B74" s="75"/>
      <c r="C74" s="78"/>
      <c r="D74" s="15" t="s">
        <v>34</v>
      </c>
      <c r="E74" s="31">
        <v>2</v>
      </c>
      <c r="F74" s="17">
        <v>3</v>
      </c>
      <c r="G74" s="18">
        <f t="shared" si="15"/>
        <v>6</v>
      </c>
      <c r="H74" s="18">
        <f>I12</f>
        <v>18.16860465116279</v>
      </c>
      <c r="I74" s="32">
        <f t="shared" si="16"/>
        <v>109.01162790697674</v>
      </c>
      <c r="J74" s="84"/>
    </row>
    <row r="75" spans="1:10" ht="15">
      <c r="A75" s="72"/>
      <c r="B75" s="75"/>
      <c r="C75" s="78"/>
      <c r="D75" s="15" t="s">
        <v>35</v>
      </c>
      <c r="E75" s="31">
        <v>3</v>
      </c>
      <c r="F75" s="17">
        <v>3</v>
      </c>
      <c r="G75" s="18">
        <f t="shared" si="15"/>
        <v>9</v>
      </c>
      <c r="H75" s="18">
        <f>I12</f>
        <v>18.16860465116279</v>
      </c>
      <c r="I75" s="32">
        <f t="shared" si="16"/>
        <v>163.5174418604651</v>
      </c>
      <c r="J75" s="84"/>
    </row>
    <row r="76" spans="1:10" ht="15">
      <c r="A76" s="72"/>
      <c r="B76" s="75"/>
      <c r="C76" s="78"/>
      <c r="D76" s="15" t="s">
        <v>3</v>
      </c>
      <c r="E76" s="31">
        <v>2</v>
      </c>
      <c r="F76" s="17">
        <v>0</v>
      </c>
      <c r="G76" s="18">
        <f t="shared" si="15"/>
        <v>0</v>
      </c>
      <c r="H76" s="18">
        <f>I12</f>
        <v>18.16860465116279</v>
      </c>
      <c r="I76" s="32">
        <f t="shared" si="16"/>
        <v>0</v>
      </c>
      <c r="J76" s="84"/>
    </row>
    <row r="77" spans="1:10" ht="15">
      <c r="A77" s="72"/>
      <c r="B77" s="75"/>
      <c r="C77" s="78"/>
      <c r="D77" s="15" t="s">
        <v>48</v>
      </c>
      <c r="E77" s="31">
        <v>2</v>
      </c>
      <c r="F77" s="17">
        <v>30</v>
      </c>
      <c r="G77" s="18">
        <f t="shared" si="15"/>
        <v>60</v>
      </c>
      <c r="H77" s="18">
        <f>I12</f>
        <v>18.16860465116279</v>
      </c>
      <c r="I77" s="32">
        <f t="shared" si="16"/>
        <v>1090.1162790697674</v>
      </c>
      <c r="J77" s="84"/>
    </row>
    <row r="78" spans="1:11" ht="15.75" thickBot="1">
      <c r="A78" s="72"/>
      <c r="B78" s="75"/>
      <c r="C78" s="78"/>
      <c r="D78" s="21" t="s">
        <v>41</v>
      </c>
      <c r="E78" s="33">
        <v>4</v>
      </c>
      <c r="F78" s="23">
        <v>10</v>
      </c>
      <c r="G78" s="18">
        <f t="shared" si="15"/>
        <v>40</v>
      </c>
      <c r="H78" s="18">
        <f>I12</f>
        <v>18.16860465116279</v>
      </c>
      <c r="I78" s="32">
        <f t="shared" si="16"/>
        <v>726.7441860465117</v>
      </c>
      <c r="J78" s="84"/>
      <c r="K78" s="26">
        <f>SUM(G72:G78)</f>
        <v>155</v>
      </c>
    </row>
    <row r="79" spans="1:10" ht="15.75" hidden="1" thickBot="1">
      <c r="A79" s="73"/>
      <c r="B79" s="76"/>
      <c r="C79" s="79"/>
      <c r="D79" s="21"/>
      <c r="E79" s="39" t="s">
        <v>17</v>
      </c>
      <c r="F79" s="40"/>
      <c r="G79" s="41" t="e">
        <f>#REF!/10</f>
        <v>#REF!</v>
      </c>
      <c r="H79" s="24"/>
      <c r="I79" s="42" t="e">
        <f>#REF!/10</f>
        <v>#REF!</v>
      </c>
      <c r="J79" s="84"/>
    </row>
    <row r="80" spans="1:10" ht="15">
      <c r="A80" s="71">
        <v>8</v>
      </c>
      <c r="B80" s="74" t="s">
        <v>23</v>
      </c>
      <c r="C80" s="77" t="s">
        <v>52</v>
      </c>
      <c r="D80" s="9" t="s">
        <v>32</v>
      </c>
      <c r="E80" s="29">
        <v>2</v>
      </c>
      <c r="F80" s="11">
        <v>10</v>
      </c>
      <c r="G80" s="12">
        <f>E80*F80</f>
        <v>20</v>
      </c>
      <c r="H80" s="12">
        <f>I11</f>
        <v>18.16860465116279</v>
      </c>
      <c r="I80" s="54">
        <f>G80*H80</f>
        <v>363.37209302325584</v>
      </c>
      <c r="J80" s="83">
        <f>SUM(I80:I86)</f>
        <v>2089.3895348837214</v>
      </c>
    </row>
    <row r="81" spans="1:10" ht="15">
      <c r="A81" s="72"/>
      <c r="B81" s="75"/>
      <c r="C81" s="78"/>
      <c r="D81" s="15" t="s">
        <v>33</v>
      </c>
      <c r="E81" s="31">
        <v>2</v>
      </c>
      <c r="F81" s="17">
        <v>10</v>
      </c>
      <c r="G81" s="18">
        <f aca="true" t="shared" si="17" ref="G81:G86">E81*F81</f>
        <v>20</v>
      </c>
      <c r="H81" s="18">
        <f>I11</f>
        <v>18.16860465116279</v>
      </c>
      <c r="I81" s="55">
        <f aca="true" t="shared" si="18" ref="I81:I86">G81*H81</f>
        <v>363.37209302325584</v>
      </c>
      <c r="J81" s="85"/>
    </row>
    <row r="82" spans="1:10" ht="15">
      <c r="A82" s="72"/>
      <c r="B82" s="75"/>
      <c r="C82" s="78"/>
      <c r="D82" s="15" t="s">
        <v>34</v>
      </c>
      <c r="E82" s="31">
        <v>2</v>
      </c>
      <c r="F82" s="17">
        <v>3</v>
      </c>
      <c r="G82" s="18">
        <f t="shared" si="17"/>
        <v>6</v>
      </c>
      <c r="H82" s="18">
        <f>I11</f>
        <v>18.16860465116279</v>
      </c>
      <c r="I82" s="55">
        <f t="shared" si="18"/>
        <v>109.01162790697674</v>
      </c>
      <c r="J82" s="85"/>
    </row>
    <row r="83" spans="1:10" ht="15">
      <c r="A83" s="72"/>
      <c r="B83" s="75"/>
      <c r="C83" s="78"/>
      <c r="D83" s="15" t="s">
        <v>35</v>
      </c>
      <c r="E83" s="31">
        <v>3</v>
      </c>
      <c r="F83" s="17">
        <v>3</v>
      </c>
      <c r="G83" s="18">
        <f t="shared" si="17"/>
        <v>9</v>
      </c>
      <c r="H83" s="18">
        <f>I11</f>
        <v>18.16860465116279</v>
      </c>
      <c r="I83" s="55">
        <f t="shared" si="18"/>
        <v>163.5174418604651</v>
      </c>
      <c r="J83" s="85"/>
    </row>
    <row r="84" spans="1:10" ht="15">
      <c r="A84" s="72"/>
      <c r="B84" s="75"/>
      <c r="C84" s="78"/>
      <c r="D84" s="15" t="s">
        <v>3</v>
      </c>
      <c r="E84" s="31">
        <v>2</v>
      </c>
      <c r="F84" s="17">
        <v>0</v>
      </c>
      <c r="G84" s="18">
        <f t="shared" si="17"/>
        <v>0</v>
      </c>
      <c r="H84" s="18">
        <f>I11</f>
        <v>18.16860465116279</v>
      </c>
      <c r="I84" s="55">
        <f t="shared" si="18"/>
        <v>0</v>
      </c>
      <c r="J84" s="85"/>
    </row>
    <row r="85" spans="1:10" ht="15">
      <c r="A85" s="72"/>
      <c r="B85" s="75"/>
      <c r="C85" s="78"/>
      <c r="D85" s="15" t="s">
        <v>48</v>
      </c>
      <c r="E85" s="31">
        <v>2</v>
      </c>
      <c r="F85" s="17">
        <v>10</v>
      </c>
      <c r="G85" s="18">
        <f t="shared" si="17"/>
        <v>20</v>
      </c>
      <c r="H85" s="18">
        <f>I11</f>
        <v>18.16860465116279</v>
      </c>
      <c r="I85" s="55">
        <f t="shared" si="18"/>
        <v>363.37209302325584</v>
      </c>
      <c r="J85" s="85"/>
    </row>
    <row r="86" spans="1:11" ht="15.75" thickBot="1">
      <c r="A86" s="73"/>
      <c r="B86" s="76"/>
      <c r="C86" s="79"/>
      <c r="D86" s="21" t="s">
        <v>42</v>
      </c>
      <c r="E86" s="33">
        <v>4</v>
      </c>
      <c r="F86" s="23">
        <v>10</v>
      </c>
      <c r="G86" s="24">
        <f t="shared" si="17"/>
        <v>40</v>
      </c>
      <c r="H86" s="24">
        <f>I11</f>
        <v>18.16860465116279</v>
      </c>
      <c r="I86" s="56">
        <f t="shared" si="18"/>
        <v>726.7441860465117</v>
      </c>
      <c r="J86" s="86"/>
      <c r="K86" s="26">
        <f>SUM(G80:G86)</f>
        <v>115</v>
      </c>
    </row>
    <row r="87" spans="1:10" ht="15">
      <c r="A87" s="71">
        <v>9</v>
      </c>
      <c r="B87" s="74" t="s">
        <v>27</v>
      </c>
      <c r="C87" s="77" t="s">
        <v>53</v>
      </c>
      <c r="D87" s="9" t="s">
        <v>32</v>
      </c>
      <c r="E87" s="29">
        <v>2</v>
      </c>
      <c r="F87" s="11">
        <v>10</v>
      </c>
      <c r="G87" s="12">
        <f>E87*F87</f>
        <v>20</v>
      </c>
      <c r="H87" s="12">
        <f>I15</f>
        <v>14.534883720930232</v>
      </c>
      <c r="I87" s="30">
        <f>G87*H87</f>
        <v>290.6976744186046</v>
      </c>
      <c r="J87" s="83">
        <f>SUM(I87:I93)</f>
        <v>1031.9767441860463</v>
      </c>
    </row>
    <row r="88" spans="1:10" ht="15">
      <c r="A88" s="72"/>
      <c r="B88" s="75"/>
      <c r="C88" s="78"/>
      <c r="D88" s="15" t="s">
        <v>33</v>
      </c>
      <c r="E88" s="31">
        <v>2</v>
      </c>
      <c r="F88" s="17">
        <v>10</v>
      </c>
      <c r="G88" s="18">
        <f aca="true" t="shared" si="19" ref="G88:G93">E88*F88</f>
        <v>20</v>
      </c>
      <c r="H88" s="18">
        <f>I15</f>
        <v>14.534883720930232</v>
      </c>
      <c r="I88" s="32">
        <f aca="true" t="shared" si="20" ref="I88:I93">G88*H88</f>
        <v>290.6976744186046</v>
      </c>
      <c r="J88" s="85"/>
    </row>
    <row r="89" spans="1:10" ht="15">
      <c r="A89" s="72"/>
      <c r="B89" s="75"/>
      <c r="C89" s="78"/>
      <c r="D89" s="15" t="s">
        <v>34</v>
      </c>
      <c r="E89" s="31">
        <v>2</v>
      </c>
      <c r="F89" s="17">
        <v>3</v>
      </c>
      <c r="G89" s="18">
        <f t="shared" si="19"/>
        <v>6</v>
      </c>
      <c r="H89" s="18">
        <f>I15</f>
        <v>14.534883720930232</v>
      </c>
      <c r="I89" s="32">
        <f t="shared" si="20"/>
        <v>87.20930232558139</v>
      </c>
      <c r="J89" s="85"/>
    </row>
    <row r="90" spans="1:10" ht="15">
      <c r="A90" s="72"/>
      <c r="B90" s="75"/>
      <c r="C90" s="78"/>
      <c r="D90" s="15" t="s">
        <v>35</v>
      </c>
      <c r="E90" s="31">
        <v>3</v>
      </c>
      <c r="F90" s="17">
        <v>3</v>
      </c>
      <c r="G90" s="18">
        <f t="shared" si="19"/>
        <v>9</v>
      </c>
      <c r="H90" s="18">
        <f>I15</f>
        <v>14.534883720930232</v>
      </c>
      <c r="I90" s="32">
        <f t="shared" si="20"/>
        <v>130.81395348837208</v>
      </c>
      <c r="J90" s="85"/>
    </row>
    <row r="91" spans="1:10" ht="15">
      <c r="A91" s="72"/>
      <c r="B91" s="75"/>
      <c r="C91" s="78"/>
      <c r="D91" s="15" t="s">
        <v>3</v>
      </c>
      <c r="E91" s="31">
        <v>2</v>
      </c>
      <c r="F91" s="17">
        <v>0</v>
      </c>
      <c r="G91" s="18">
        <f t="shared" si="19"/>
        <v>0</v>
      </c>
      <c r="H91" s="18">
        <f>I15</f>
        <v>14.534883720930232</v>
      </c>
      <c r="I91" s="32">
        <f t="shared" si="20"/>
        <v>0</v>
      </c>
      <c r="J91" s="85"/>
    </row>
    <row r="92" spans="1:10" ht="15">
      <c r="A92" s="72"/>
      <c r="B92" s="75"/>
      <c r="C92" s="78"/>
      <c r="D92" s="15" t="s">
        <v>48</v>
      </c>
      <c r="E92" s="31">
        <v>2</v>
      </c>
      <c r="F92" s="17">
        <v>3</v>
      </c>
      <c r="G92" s="18">
        <f t="shared" si="19"/>
        <v>6</v>
      </c>
      <c r="H92" s="18">
        <f>I15</f>
        <v>14.534883720930232</v>
      </c>
      <c r="I92" s="32">
        <f t="shared" si="20"/>
        <v>87.20930232558139</v>
      </c>
      <c r="J92" s="85"/>
    </row>
    <row r="93" spans="1:11" ht="15.75" thickBot="1">
      <c r="A93" s="72"/>
      <c r="B93" s="75"/>
      <c r="C93" s="78"/>
      <c r="D93" s="43" t="s">
        <v>41</v>
      </c>
      <c r="E93" s="44">
        <v>1</v>
      </c>
      <c r="F93" s="45">
        <v>10</v>
      </c>
      <c r="G93" s="46">
        <f t="shared" si="19"/>
        <v>10</v>
      </c>
      <c r="H93" s="46">
        <f>I15</f>
        <v>14.534883720930232</v>
      </c>
      <c r="I93" s="47">
        <f t="shared" si="20"/>
        <v>145.3488372093023</v>
      </c>
      <c r="J93" s="86"/>
      <c r="K93" s="26">
        <f>SUM(G87:G93)</f>
        <v>71</v>
      </c>
    </row>
    <row r="94" spans="1:10" ht="15.75" hidden="1" thickBot="1">
      <c r="A94" s="73"/>
      <c r="B94" s="76"/>
      <c r="C94" s="79"/>
      <c r="D94" s="48"/>
      <c r="E94" s="49" t="s">
        <v>17</v>
      </c>
      <c r="F94" s="50"/>
      <c r="G94" s="51" t="e">
        <f>#REF!/10</f>
        <v>#REF!</v>
      </c>
      <c r="H94" s="52"/>
      <c r="I94" s="53" t="e">
        <f>#REF!/10</f>
        <v>#REF!</v>
      </c>
      <c r="J94" s="65"/>
    </row>
    <row r="95" spans="1:10" ht="15">
      <c r="A95" s="71">
        <v>10</v>
      </c>
      <c r="B95" s="74" t="s">
        <v>43</v>
      </c>
      <c r="C95" s="77" t="s">
        <v>56</v>
      </c>
      <c r="D95" s="9" t="s">
        <v>32</v>
      </c>
      <c r="E95" s="29">
        <v>2</v>
      </c>
      <c r="F95" s="11">
        <v>10</v>
      </c>
      <c r="G95" s="12">
        <f>E95*F95</f>
        <v>20</v>
      </c>
      <c r="H95" s="12">
        <f>I13</f>
        <v>10.901162790697674</v>
      </c>
      <c r="I95" s="30">
        <f>G95*H95</f>
        <v>218.02325581395348</v>
      </c>
      <c r="J95" s="83">
        <f>SUM(I95:I101)</f>
        <v>773.982558139535</v>
      </c>
    </row>
    <row r="96" spans="1:10" ht="15">
      <c r="A96" s="72"/>
      <c r="B96" s="75"/>
      <c r="C96" s="78"/>
      <c r="D96" s="15" t="s">
        <v>33</v>
      </c>
      <c r="E96" s="31">
        <v>2</v>
      </c>
      <c r="F96" s="17">
        <v>10</v>
      </c>
      <c r="G96" s="18">
        <f aca="true" t="shared" si="21" ref="G96:G101">E96*F96</f>
        <v>20</v>
      </c>
      <c r="H96" s="18">
        <f>I13</f>
        <v>10.901162790697674</v>
      </c>
      <c r="I96" s="32">
        <f aca="true" t="shared" si="22" ref="I96:I101">G96*H96</f>
        <v>218.02325581395348</v>
      </c>
      <c r="J96" s="85"/>
    </row>
    <row r="97" spans="1:10" ht="15">
      <c r="A97" s="72"/>
      <c r="B97" s="75"/>
      <c r="C97" s="78"/>
      <c r="D97" s="15" t="s">
        <v>34</v>
      </c>
      <c r="E97" s="31">
        <v>2</v>
      </c>
      <c r="F97" s="17">
        <v>3</v>
      </c>
      <c r="G97" s="18">
        <f t="shared" si="21"/>
        <v>6</v>
      </c>
      <c r="H97" s="18">
        <f>I13</f>
        <v>10.901162790697674</v>
      </c>
      <c r="I97" s="32">
        <f t="shared" si="22"/>
        <v>65.40697674418604</v>
      </c>
      <c r="J97" s="85"/>
    </row>
    <row r="98" spans="1:10" ht="15">
      <c r="A98" s="72"/>
      <c r="B98" s="75"/>
      <c r="C98" s="78"/>
      <c r="D98" s="15" t="s">
        <v>35</v>
      </c>
      <c r="E98" s="31">
        <v>3</v>
      </c>
      <c r="F98" s="17">
        <v>3</v>
      </c>
      <c r="G98" s="18">
        <f t="shared" si="21"/>
        <v>9</v>
      </c>
      <c r="H98" s="18">
        <f>I13</f>
        <v>10.901162790697674</v>
      </c>
      <c r="I98" s="32">
        <f t="shared" si="22"/>
        <v>98.11046511627906</v>
      </c>
      <c r="J98" s="85"/>
    </row>
    <row r="99" spans="1:10" ht="15">
      <c r="A99" s="72"/>
      <c r="B99" s="75"/>
      <c r="C99" s="78"/>
      <c r="D99" s="15" t="s">
        <v>3</v>
      </c>
      <c r="E99" s="31">
        <v>2</v>
      </c>
      <c r="F99" s="17">
        <v>0</v>
      </c>
      <c r="G99" s="18">
        <f t="shared" si="21"/>
        <v>0</v>
      </c>
      <c r="H99" s="18">
        <f>I13</f>
        <v>10.901162790697674</v>
      </c>
      <c r="I99" s="32">
        <f t="shared" si="22"/>
        <v>0</v>
      </c>
      <c r="J99" s="85"/>
    </row>
    <row r="100" spans="1:10" ht="15">
      <c r="A100" s="72"/>
      <c r="B100" s="75"/>
      <c r="C100" s="78"/>
      <c r="D100" s="15" t="s">
        <v>48</v>
      </c>
      <c r="E100" s="31">
        <v>2</v>
      </c>
      <c r="F100" s="17">
        <v>3</v>
      </c>
      <c r="G100" s="18">
        <f t="shared" si="21"/>
        <v>6</v>
      </c>
      <c r="H100" s="18">
        <f>I13</f>
        <v>10.901162790697674</v>
      </c>
      <c r="I100" s="32">
        <f t="shared" si="22"/>
        <v>65.40697674418604</v>
      </c>
      <c r="J100" s="85"/>
    </row>
    <row r="101" spans="1:11" ht="15.75" thickBot="1">
      <c r="A101" s="72"/>
      <c r="B101" s="75"/>
      <c r="C101" s="78"/>
      <c r="D101" s="43" t="s">
        <v>41</v>
      </c>
      <c r="E101" s="44">
        <v>1</v>
      </c>
      <c r="F101" s="45">
        <v>10</v>
      </c>
      <c r="G101" s="46">
        <f t="shared" si="21"/>
        <v>10</v>
      </c>
      <c r="H101" s="46">
        <f>I13</f>
        <v>10.901162790697674</v>
      </c>
      <c r="I101" s="47">
        <f t="shared" si="22"/>
        <v>109.01162790697674</v>
      </c>
      <c r="J101" s="86"/>
      <c r="K101" s="26">
        <f>SUM(G95:G101)</f>
        <v>71</v>
      </c>
    </row>
    <row r="102" spans="1:10" ht="15">
      <c r="A102" s="71">
        <v>11</v>
      </c>
      <c r="B102" s="74" t="s">
        <v>44</v>
      </c>
      <c r="C102" s="77" t="s">
        <v>57</v>
      </c>
      <c r="D102" s="9" t="s">
        <v>32</v>
      </c>
      <c r="E102" s="29">
        <v>2</v>
      </c>
      <c r="F102" s="11">
        <v>10</v>
      </c>
      <c r="G102" s="12">
        <f>E102*F102</f>
        <v>20</v>
      </c>
      <c r="H102" s="12">
        <f>I14</f>
        <v>9.44767441860465</v>
      </c>
      <c r="I102" s="30">
        <f>G102*H102</f>
        <v>188.953488372093</v>
      </c>
      <c r="J102" s="83">
        <f>SUM(I102:I108)</f>
        <v>566.860465116279</v>
      </c>
    </row>
    <row r="103" spans="1:10" ht="15">
      <c r="A103" s="72"/>
      <c r="B103" s="75"/>
      <c r="C103" s="78"/>
      <c r="D103" s="15" t="s">
        <v>33</v>
      </c>
      <c r="E103" s="31">
        <v>2</v>
      </c>
      <c r="F103" s="17">
        <v>10</v>
      </c>
      <c r="G103" s="18">
        <f aca="true" t="shared" si="23" ref="G103:G108">E103*F103</f>
        <v>20</v>
      </c>
      <c r="H103" s="18">
        <f>I14</f>
        <v>9.44767441860465</v>
      </c>
      <c r="I103" s="32">
        <f aca="true" t="shared" si="24" ref="I103:I108">G103*H103</f>
        <v>188.953488372093</v>
      </c>
      <c r="J103" s="85"/>
    </row>
    <row r="104" spans="1:10" ht="15">
      <c r="A104" s="72"/>
      <c r="B104" s="75"/>
      <c r="C104" s="78"/>
      <c r="D104" s="15" t="s">
        <v>34</v>
      </c>
      <c r="E104" s="31">
        <v>2</v>
      </c>
      <c r="F104" s="17">
        <v>3</v>
      </c>
      <c r="G104" s="18">
        <f t="shared" si="23"/>
        <v>6</v>
      </c>
      <c r="H104" s="18">
        <f>I14</f>
        <v>9.44767441860465</v>
      </c>
      <c r="I104" s="32">
        <f t="shared" si="24"/>
        <v>56.68604651162791</v>
      </c>
      <c r="J104" s="85"/>
    </row>
    <row r="105" spans="1:10" ht="15">
      <c r="A105" s="72"/>
      <c r="B105" s="75"/>
      <c r="C105" s="78"/>
      <c r="D105" s="15" t="s">
        <v>35</v>
      </c>
      <c r="E105" s="31">
        <v>3</v>
      </c>
      <c r="F105" s="17">
        <v>3</v>
      </c>
      <c r="G105" s="18">
        <f t="shared" si="23"/>
        <v>9</v>
      </c>
      <c r="H105" s="18">
        <f>I14</f>
        <v>9.44767441860465</v>
      </c>
      <c r="I105" s="32">
        <f t="shared" si="24"/>
        <v>85.02906976744185</v>
      </c>
      <c r="J105" s="85"/>
    </row>
    <row r="106" spans="1:10" ht="15">
      <c r="A106" s="72"/>
      <c r="B106" s="75"/>
      <c r="C106" s="78"/>
      <c r="D106" s="15" t="s">
        <v>3</v>
      </c>
      <c r="E106" s="31">
        <v>2</v>
      </c>
      <c r="F106" s="17">
        <v>0</v>
      </c>
      <c r="G106" s="18">
        <f t="shared" si="23"/>
        <v>0</v>
      </c>
      <c r="H106" s="18">
        <f>I14</f>
        <v>9.44767441860465</v>
      </c>
      <c r="I106" s="32">
        <f t="shared" si="24"/>
        <v>0</v>
      </c>
      <c r="J106" s="85"/>
    </row>
    <row r="107" spans="1:10" ht="15">
      <c r="A107" s="72"/>
      <c r="B107" s="75"/>
      <c r="C107" s="78"/>
      <c r="D107" s="15" t="s">
        <v>48</v>
      </c>
      <c r="E107" s="31">
        <v>2</v>
      </c>
      <c r="F107" s="17">
        <v>1</v>
      </c>
      <c r="G107" s="18">
        <f t="shared" si="23"/>
        <v>2</v>
      </c>
      <c r="H107" s="18">
        <f>I14</f>
        <v>9.44767441860465</v>
      </c>
      <c r="I107" s="32">
        <f t="shared" si="24"/>
        <v>18.8953488372093</v>
      </c>
      <c r="J107" s="85"/>
    </row>
    <row r="108" spans="1:11" ht="15.75" thickBot="1">
      <c r="A108" s="72"/>
      <c r="B108" s="75"/>
      <c r="C108" s="78"/>
      <c r="D108" s="43" t="s">
        <v>41</v>
      </c>
      <c r="E108" s="44">
        <v>1</v>
      </c>
      <c r="F108" s="45">
        <v>3</v>
      </c>
      <c r="G108" s="46">
        <f t="shared" si="23"/>
        <v>3</v>
      </c>
      <c r="H108" s="46">
        <f>I14</f>
        <v>9.44767441860465</v>
      </c>
      <c r="I108" s="47">
        <f t="shared" si="24"/>
        <v>28.343023255813954</v>
      </c>
      <c r="J108" s="86"/>
      <c r="K108" s="26">
        <f>SUM(G102:G108)</f>
        <v>60</v>
      </c>
    </row>
    <row r="109" spans="1:10" ht="15">
      <c r="A109" s="71">
        <v>12</v>
      </c>
      <c r="B109" s="74" t="s">
        <v>44</v>
      </c>
      <c r="C109" s="77" t="s">
        <v>57</v>
      </c>
      <c r="D109" s="9" t="s">
        <v>32</v>
      </c>
      <c r="E109" s="29">
        <v>2</v>
      </c>
      <c r="F109" s="11">
        <v>10</v>
      </c>
      <c r="G109" s="12">
        <f>E109*F109</f>
        <v>20</v>
      </c>
      <c r="H109" s="12">
        <f>I14</f>
        <v>9.44767441860465</v>
      </c>
      <c r="I109" s="30">
        <f>G109*H109</f>
        <v>188.953488372093</v>
      </c>
      <c r="J109" s="83">
        <f>SUM(I109:I115)</f>
        <v>566.860465116279</v>
      </c>
    </row>
    <row r="110" spans="1:10" ht="15">
      <c r="A110" s="72"/>
      <c r="B110" s="75"/>
      <c r="C110" s="78"/>
      <c r="D110" s="15" t="s">
        <v>33</v>
      </c>
      <c r="E110" s="31">
        <v>2</v>
      </c>
      <c r="F110" s="17">
        <v>10</v>
      </c>
      <c r="G110" s="18">
        <f aca="true" t="shared" si="25" ref="G110:G115">E110*F110</f>
        <v>20</v>
      </c>
      <c r="H110" s="18">
        <f>I14</f>
        <v>9.44767441860465</v>
      </c>
      <c r="I110" s="32">
        <f aca="true" t="shared" si="26" ref="I110:I115">G110*H110</f>
        <v>188.953488372093</v>
      </c>
      <c r="J110" s="85"/>
    </row>
    <row r="111" spans="1:10" ht="15">
      <c r="A111" s="72"/>
      <c r="B111" s="75"/>
      <c r="C111" s="78"/>
      <c r="D111" s="15" t="s">
        <v>34</v>
      </c>
      <c r="E111" s="31">
        <v>2</v>
      </c>
      <c r="F111" s="17">
        <v>3</v>
      </c>
      <c r="G111" s="18">
        <f t="shared" si="25"/>
        <v>6</v>
      </c>
      <c r="H111" s="18">
        <f>I14</f>
        <v>9.44767441860465</v>
      </c>
      <c r="I111" s="32">
        <f t="shared" si="26"/>
        <v>56.68604651162791</v>
      </c>
      <c r="J111" s="85"/>
    </row>
    <row r="112" spans="1:10" ht="15">
      <c r="A112" s="72"/>
      <c r="B112" s="75"/>
      <c r="C112" s="78"/>
      <c r="D112" s="15" t="s">
        <v>35</v>
      </c>
      <c r="E112" s="31">
        <v>3</v>
      </c>
      <c r="F112" s="17">
        <v>3</v>
      </c>
      <c r="G112" s="18">
        <f t="shared" si="25"/>
        <v>9</v>
      </c>
      <c r="H112" s="18">
        <f>I14</f>
        <v>9.44767441860465</v>
      </c>
      <c r="I112" s="32">
        <f t="shared" si="26"/>
        <v>85.02906976744185</v>
      </c>
      <c r="J112" s="85"/>
    </row>
    <row r="113" spans="1:10" ht="15">
      <c r="A113" s="72"/>
      <c r="B113" s="75"/>
      <c r="C113" s="78"/>
      <c r="D113" s="15" t="s">
        <v>3</v>
      </c>
      <c r="E113" s="31">
        <v>2</v>
      </c>
      <c r="F113" s="17">
        <v>0</v>
      </c>
      <c r="G113" s="18">
        <f t="shared" si="25"/>
        <v>0</v>
      </c>
      <c r="H113" s="18">
        <f>I14</f>
        <v>9.44767441860465</v>
      </c>
      <c r="I113" s="32">
        <f t="shared" si="26"/>
        <v>0</v>
      </c>
      <c r="J113" s="85"/>
    </row>
    <row r="114" spans="1:10" ht="15">
      <c r="A114" s="72"/>
      <c r="B114" s="75"/>
      <c r="C114" s="78"/>
      <c r="D114" s="15" t="s">
        <v>48</v>
      </c>
      <c r="E114" s="31">
        <v>2</v>
      </c>
      <c r="F114" s="17">
        <v>1</v>
      </c>
      <c r="G114" s="18">
        <f t="shared" si="25"/>
        <v>2</v>
      </c>
      <c r="H114" s="18">
        <f>I14</f>
        <v>9.44767441860465</v>
      </c>
      <c r="I114" s="32">
        <f t="shared" si="26"/>
        <v>18.8953488372093</v>
      </c>
      <c r="J114" s="85"/>
    </row>
    <row r="115" spans="1:11" ht="15.75" thickBot="1">
      <c r="A115" s="73"/>
      <c r="B115" s="76"/>
      <c r="C115" s="79"/>
      <c r="D115" s="21" t="s">
        <v>41</v>
      </c>
      <c r="E115" s="33">
        <v>1</v>
      </c>
      <c r="F115" s="23">
        <v>3</v>
      </c>
      <c r="G115" s="18">
        <f t="shared" si="25"/>
        <v>3</v>
      </c>
      <c r="H115" s="18">
        <f>I14</f>
        <v>9.44767441860465</v>
      </c>
      <c r="I115" s="32">
        <f t="shared" si="26"/>
        <v>28.343023255813954</v>
      </c>
      <c r="J115" s="85"/>
      <c r="K115" s="26">
        <f>SUM(G109:G115)</f>
        <v>60</v>
      </c>
    </row>
    <row r="116" spans="1:10" ht="33" customHeight="1" thickBot="1">
      <c r="A116" s="60"/>
      <c r="B116" s="61"/>
      <c r="C116" s="61"/>
      <c r="D116" s="87" t="s">
        <v>61</v>
      </c>
      <c r="E116" s="88"/>
      <c r="F116" s="88"/>
      <c r="G116" s="89" t="s">
        <v>40</v>
      </c>
      <c r="H116" s="90"/>
      <c r="I116" s="90"/>
      <c r="J116" s="66">
        <f>J18+J27+J38+J47+J56+J64+J72+J80+J87+J95+J102+J109</f>
        <v>20310.093023255813</v>
      </c>
    </row>
    <row r="117" ht="15">
      <c r="J117" s="62"/>
    </row>
  </sheetData>
  <mergeCells count="51">
    <mergeCell ref="D116:F116"/>
    <mergeCell ref="G116:I116"/>
    <mergeCell ref="J87:J93"/>
    <mergeCell ref="J95:J101"/>
    <mergeCell ref="J102:J108"/>
    <mergeCell ref="J109:J115"/>
    <mergeCell ref="A109:A115"/>
    <mergeCell ref="B109:B115"/>
    <mergeCell ref="C109:C115"/>
    <mergeCell ref="J38:J45"/>
    <mergeCell ref="J47:J54"/>
    <mergeCell ref="J56:J63"/>
    <mergeCell ref="J64:J71"/>
    <mergeCell ref="J72:J79"/>
    <mergeCell ref="J80:J86"/>
    <mergeCell ref="A95:A101"/>
    <mergeCell ref="B95:B101"/>
    <mergeCell ref="C95:C101"/>
    <mergeCell ref="A102:A108"/>
    <mergeCell ref="B102:B108"/>
    <mergeCell ref="C102:C108"/>
    <mergeCell ref="A18:A26"/>
    <mergeCell ref="C18:C26"/>
    <mergeCell ref="B18:B26"/>
    <mergeCell ref="A27:A37"/>
    <mergeCell ref="B27:B37"/>
    <mergeCell ref="C27:C37"/>
    <mergeCell ref="A38:A46"/>
    <mergeCell ref="B38:B46"/>
    <mergeCell ref="C38:C46"/>
    <mergeCell ref="A47:A55"/>
    <mergeCell ref="B47:B55"/>
    <mergeCell ref="C47:C55"/>
    <mergeCell ref="B80:B86"/>
    <mergeCell ref="C80:C86"/>
    <mergeCell ref="A56:A63"/>
    <mergeCell ref="B56:B63"/>
    <mergeCell ref="C56:C63"/>
    <mergeCell ref="A64:A71"/>
    <mergeCell ref="B64:B71"/>
    <mergeCell ref="C64:C71"/>
    <mergeCell ref="C2:I2"/>
    <mergeCell ref="J18:J26"/>
    <mergeCell ref="J27:J35"/>
    <mergeCell ref="A87:A94"/>
    <mergeCell ref="B87:B94"/>
    <mergeCell ref="C87:C94"/>
    <mergeCell ref="A72:A79"/>
    <mergeCell ref="B72:B79"/>
    <mergeCell ref="C72:C79"/>
    <mergeCell ref="A80:A86"/>
  </mergeCells>
  <printOptions/>
  <pageMargins left="0.75" right="0.75" top="1" bottom="1" header="0.4921259845" footer="0.4921259845"/>
  <pageSetup fitToHeight="2" fitToWidth="1" horizontalDpi="600" verticalDpi="600" orientation="landscape" paperSize="9" scale="4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Apple</cp:lastModifiedBy>
  <cp:lastPrinted>2009-12-16T06:25:14Z</cp:lastPrinted>
  <dcterms:created xsi:type="dcterms:W3CDTF">2009-12-08T12:22:07Z</dcterms:created>
  <dcterms:modified xsi:type="dcterms:W3CDTF">2016-05-06T15:20:14Z</dcterms:modified>
  <cp:category/>
  <cp:version/>
  <cp:contentType/>
  <cp:contentStatus/>
</cp:coreProperties>
</file>